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0" windowWidth="19035" windowHeight="4455" activeTab="6"/>
  </bookViews>
  <sheets>
    <sheet name="Read Me" sheetId="1" r:id="rId1"/>
    <sheet name="Pre-Install" sheetId="2" r:id="rId2"/>
    <sheet name="Warranty Form" sheetId="3" r:id="rId3"/>
    <sheet name="ROI" sheetId="4" r:id="rId4"/>
    <sheet name="Formulas" sheetId="5" r:id="rId5"/>
    <sheet name="Power Cost Analysis" sheetId="6" r:id="rId6"/>
    <sheet name="Financial Analysis" sheetId="7" r:id="rId7"/>
  </sheets>
  <definedNames/>
  <calcPr fullCalcOnLoad="1"/>
</workbook>
</file>

<file path=xl/sharedStrings.xml><?xml version="1.0" encoding="utf-8"?>
<sst xmlns="http://schemas.openxmlformats.org/spreadsheetml/2006/main" count="519" uniqueCount="356">
  <si>
    <t>WARRANTY REGISTRATION FORM</t>
  </si>
  <si>
    <t>Installation Address:</t>
  </si>
  <si>
    <t>Contact:</t>
  </si>
  <si>
    <t>Phone Number:</t>
  </si>
  <si>
    <t>Make:</t>
  </si>
  <si>
    <t>Model:</t>
  </si>
  <si>
    <t>Phasing:</t>
  </si>
  <si>
    <t>Refrigerant Type:</t>
  </si>
  <si>
    <t>Line Voltage:</t>
  </si>
  <si>
    <t>RLA:</t>
  </si>
  <si>
    <t>IMMEDIATELY AFTER</t>
  </si>
  <si>
    <t>72 HOURS AFTER</t>
  </si>
  <si>
    <t>TO INSTALLATION</t>
  </si>
  <si>
    <t>INSTALLATION</t>
  </si>
  <si>
    <t>Date:</t>
  </si>
  <si>
    <t>Time:</t>
  </si>
  <si>
    <t>Thermostat set point</t>
  </si>
  <si>
    <t>High</t>
  </si>
  <si>
    <t>Low</t>
  </si>
  <si>
    <t>INFORMATION PRIOR</t>
  </si>
  <si>
    <t>RLA for all legs</t>
  </si>
  <si>
    <t>Leg #1</t>
  </si>
  <si>
    <t>Leg #2</t>
  </si>
  <si>
    <t>Leg #3</t>
  </si>
  <si>
    <t>Average RLA</t>
  </si>
  <si>
    <t>Ambient Temp</t>
  </si>
  <si>
    <t>Superheat</t>
  </si>
  <si>
    <t>Date of Installation:</t>
  </si>
  <si>
    <t>TD at evaporator:</t>
  </si>
  <si>
    <t>Company :</t>
  </si>
  <si>
    <t>Tonnage or BTU:</t>
  </si>
  <si>
    <t xml:space="preserve"> Unit Information from nameplate:</t>
  </si>
  <si>
    <t xml:space="preserve"> </t>
  </si>
  <si>
    <t>Amperage Calculation</t>
  </si>
  <si>
    <t>(from Compressor)</t>
  </si>
  <si>
    <t>Amps Leg 1</t>
  </si>
  <si>
    <t>Average</t>
  </si>
  <si>
    <t>Difference</t>
  </si>
  <si>
    <t>Split Calculation</t>
  </si>
  <si>
    <t>Return Air</t>
  </si>
  <si>
    <t>Supply Air</t>
  </si>
  <si>
    <t>Change</t>
  </si>
  <si>
    <t>Difference in change:</t>
  </si>
  <si>
    <t>Amps Leg 2</t>
  </si>
  <si>
    <t>Amps Leg 3</t>
  </si>
  <si>
    <t>Temp Inside</t>
  </si>
  <si>
    <t>TD at condenser:</t>
  </si>
  <si>
    <t>REFRIGERANT WEIGHT</t>
  </si>
  <si>
    <t>Mfg. Suggested Charge:</t>
  </si>
  <si>
    <t>Total Refrigerant Weight:</t>
  </si>
  <si>
    <t>Difference in change times 5% = increase in efficiency due to colder air (decreases run time)</t>
  </si>
  <si>
    <t>TOTAL SAVINGS:</t>
  </si>
  <si>
    <t>By signing, I accept the</t>
  </si>
  <si>
    <t>SIGNATURE</t>
  </si>
  <si>
    <t>POSITION / TITLE</t>
  </si>
  <si>
    <t>DATE</t>
  </si>
  <si>
    <t>Qty of Compressors</t>
  </si>
  <si>
    <t>Temperature</t>
  </si>
  <si>
    <t xml:space="preserve"> Conversion</t>
  </si>
  <si>
    <t>Degrees F</t>
  </si>
  <si>
    <t>=</t>
  </si>
  <si>
    <t>Degrees C</t>
  </si>
  <si>
    <t>OR</t>
  </si>
  <si>
    <t xml:space="preserve">In </t>
  </si>
  <si>
    <t>Out</t>
  </si>
  <si>
    <t>CUSTOMER NAME:</t>
  </si>
  <si>
    <t>Installer:</t>
  </si>
  <si>
    <t>Cert. #:</t>
  </si>
  <si>
    <t>DATE:</t>
  </si>
  <si>
    <t>INPUT DATA:</t>
  </si>
  <si>
    <t>Average Amp Draw per hour</t>
  </si>
  <si>
    <t>System Voltage</t>
  </si>
  <si>
    <t>Average Hours ran per day</t>
  </si>
  <si>
    <t>Average Number of days per year system runs</t>
  </si>
  <si>
    <t>Total system cost</t>
  </si>
  <si>
    <t>Kilowatt Cost (per hour)</t>
  </si>
  <si>
    <t>Decrease in power consumed while unit is running (%)</t>
  </si>
  <si>
    <t>AMP CONVERSION FORMULA:</t>
  </si>
  <si>
    <t>x</t>
  </si>
  <si>
    <t>Kilowatts (Kw)</t>
  </si>
  <si>
    <t>Cost per day</t>
  </si>
  <si>
    <t>Hours ran per day</t>
  </si>
  <si>
    <t>Total yearly cost</t>
  </si>
  <si>
    <t># Days per year</t>
  </si>
  <si>
    <t>x (</t>
  </si>
  <si>
    <t>+</t>
  </si>
  <si>
    <t>Est. yearly return</t>
  </si>
  <si>
    <t>Est. payback period (in years)</t>
  </si>
  <si>
    <t>Return after ten years</t>
  </si>
  <si>
    <t>LOCATION:</t>
  </si>
  <si>
    <t>COMPANY:</t>
  </si>
  <si>
    <t>PHONE #</t>
  </si>
  <si>
    <t>UNIT #</t>
  </si>
  <si>
    <t>MFG / MODEL:</t>
  </si>
  <si>
    <t>SERIAL NO.</t>
  </si>
  <si>
    <t>RLA</t>
  </si>
  <si>
    <t>volts</t>
  </si>
  <si>
    <t>phase</t>
  </si>
  <si>
    <t>hours</t>
  </si>
  <si>
    <t>days</t>
  </si>
  <si>
    <t>cost</t>
  </si>
  <si>
    <t>NOTES:</t>
  </si>
  <si>
    <t>ADDRESS:</t>
  </si>
  <si>
    <t>decrease in amps</t>
  </si>
  <si>
    <t>increase in delta T</t>
  </si>
  <si>
    <t>VOLTS</t>
  </si>
  <si>
    <t>AMPS</t>
  </si>
  <si>
    <t>AC, HP, REF</t>
  </si>
  <si>
    <t>*</t>
  </si>
  <si>
    <t>* Must be completed</t>
  </si>
  <si>
    <t>Est. payback period (in months)</t>
  </si>
  <si>
    <t>Pressure Differential:</t>
  </si>
  <si>
    <t>to me. I understand that if there are changes in power usage, this figure may not be reflected in my utility bill.</t>
  </si>
  <si>
    <t>MONTHLY POWER COST ANALYSIS</t>
  </si>
  <si>
    <t>UNIT#</t>
  </si>
  <si>
    <t>CURRENT</t>
  </si>
  <si>
    <t>ESTIMATED</t>
  </si>
  <si>
    <t>POWER</t>
  </si>
  <si>
    <t>APPROX.</t>
  </si>
  <si>
    <t>COST WITH</t>
  </si>
  <si>
    <t>COST</t>
  </si>
  <si>
    <t>SAVINGS</t>
  </si>
  <si>
    <t>JAN.</t>
  </si>
  <si>
    <t>FEB.</t>
  </si>
  <si>
    <t>MAR.</t>
  </si>
  <si>
    <t>APR.</t>
  </si>
  <si>
    <t>MAY</t>
  </si>
  <si>
    <t>JUNE</t>
  </si>
  <si>
    <t>JULY</t>
  </si>
  <si>
    <t>AUG.</t>
  </si>
  <si>
    <t>SEP.</t>
  </si>
  <si>
    <t>OCT.</t>
  </si>
  <si>
    <t>NOV.</t>
  </si>
  <si>
    <t>DEC.</t>
  </si>
  <si>
    <t>DIST.</t>
  </si>
  <si>
    <t>FINANCIAL ANALYSIS</t>
  </si>
  <si>
    <t>EXPECTED YEARLY CASH FLOWS:</t>
  </si>
  <si>
    <t>YEAR 1 SAVINGS:</t>
  </si>
  <si>
    <t>YEAR 2 SAVINGS:</t>
  </si>
  <si>
    <t>YEAR 3 SAVINGS:</t>
  </si>
  <si>
    <t>YEAR 4 SAVINGS:</t>
  </si>
  <si>
    <t>YEAR 5 SAVINGS:</t>
  </si>
  <si>
    <t>YEAR 6 SAVINGS:</t>
  </si>
  <si>
    <t>YEAR 7 SAVINGS:</t>
  </si>
  <si>
    <t>YEAR 8 SAVINGS:</t>
  </si>
  <si>
    <t>YEAR 9 SAVINGS:</t>
  </si>
  <si>
    <t>YEAR 10 SAVINGS:</t>
  </si>
  <si>
    <t>INITIAL OUTFLOW:</t>
  </si>
  <si>
    <t>HOW TO USE THIS FILE</t>
  </si>
  <si>
    <t>This file is intended to aid in the projections of savings and payback to your</t>
  </si>
  <si>
    <t>total of a complete job or customer invoice.</t>
  </si>
  <si>
    <t>page 2</t>
  </si>
  <si>
    <t>after install, and 72 hours after install.  The file automatically</t>
  </si>
  <si>
    <t>figures these amounts for you.  You must, however, enter</t>
  </si>
  <si>
    <t>the "RLA" field on the left side of page 1.</t>
  </si>
  <si>
    <t>"Average RLA" field in the chart prior to install, immediately</t>
  </si>
  <si>
    <t>*There is a temperature conversion table for your convenience on page 2</t>
  </si>
  <si>
    <t>The "ROI" tab is to be used to configure an approximate</t>
  </si>
  <si>
    <t>payback period for your customer.  All blank fields need to</t>
  </si>
  <si>
    <t>be completed.  Some fields will already have data entered</t>
  </si>
  <si>
    <t>based on information entered on the "Warranty Form" tab.</t>
  </si>
  <si>
    <t>Simply complete all blank fields for proper payback calculations.</t>
  </si>
  <si>
    <t>Everything below "Amp Conversion Formula" will be automatically</t>
  </si>
  <si>
    <t>entered and configured for your convenience.</t>
  </si>
  <si>
    <t>Total system cost (individual unit)</t>
  </si>
  <si>
    <t>There is no need to enter any information on either the</t>
  </si>
  <si>
    <t>"Power Cost Analysis" or "Financial Analysis" tabs.  These tabs</t>
  </si>
  <si>
    <t>will be configured by information already entered on previous tabs.</t>
  </si>
  <si>
    <t>We hope you find this Warranty Registration Form useful.</t>
  </si>
  <si>
    <t>Thank you.</t>
  </si>
  <si>
    <t>Southern California Edison Company.</t>
  </si>
  <si>
    <t>the compound average growth rate of energy costs for the period of 1987 to 1992 and was obtained directly from the</t>
  </si>
  <si>
    <t>data.  If you need to save, use "SAVE AS" and give the file a</t>
  </si>
  <si>
    <t>different name.</t>
  </si>
  <si>
    <t>**Additional Line Charge:</t>
  </si>
  <si>
    <t xml:space="preserve">The only field that does not need to be entered on page 1 is the </t>
  </si>
  <si>
    <t>All fields will be calculated based upon the information entered on page 1.</t>
  </si>
  <si>
    <t xml:space="preserve">                                </t>
  </si>
  <si>
    <t>Pre-Installation Survey</t>
  </si>
  <si>
    <t>Condenser Coil Clean</t>
  </si>
  <si>
    <t>Evaporator Coil Clean</t>
  </si>
  <si>
    <t>Supply Air Filter Clean</t>
  </si>
  <si>
    <t>Proper Air Duct System</t>
  </si>
  <si>
    <t>p</t>
  </si>
  <si>
    <t>Yes</t>
  </si>
  <si>
    <t>No</t>
  </si>
  <si>
    <t>tons</t>
  </si>
  <si>
    <t>Poor</t>
  </si>
  <si>
    <t>Good</t>
  </si>
  <si>
    <t>Excellent</t>
  </si>
  <si>
    <t>Air Conditioning</t>
  </si>
  <si>
    <t>Package Unit</t>
  </si>
  <si>
    <t>Split System</t>
  </si>
  <si>
    <t>Window Unit</t>
  </si>
  <si>
    <t>Heat Pump</t>
  </si>
  <si>
    <t>Refrigeration Medium Temp.</t>
  </si>
  <si>
    <t>Refrigeration Low Temp.</t>
  </si>
  <si>
    <t>Remember:</t>
  </si>
  <si>
    <t>yrs.</t>
  </si>
  <si>
    <t>Type of Expansion Device:</t>
  </si>
  <si>
    <t>Type of System:</t>
  </si>
  <si>
    <t>Condition of System:</t>
  </si>
  <si>
    <t>System Tonnage:</t>
  </si>
  <si>
    <t>Approximate Age of System:</t>
  </si>
  <si>
    <t>TX Valve</t>
  </si>
  <si>
    <t>Cap Tubes</t>
  </si>
  <si>
    <t>Orifice fitting</t>
  </si>
  <si>
    <t>Surveyor:</t>
  </si>
  <si>
    <t>Click on the "Pre-Install" tab to begin using this file.</t>
  </si>
  <si>
    <t>Simply fill in the appropriate fields.  Where a box indicates a selection,</t>
  </si>
  <si>
    <t>simply use the "x" key on the keypad to mark the box.  Use the diagram</t>
  </si>
  <si>
    <t>at top right for any necessary drawings/notes for installation.</t>
  </si>
  <si>
    <t>Simply enter the required information in all of the blank fields on page 1 of</t>
  </si>
  <si>
    <t>"Warranty Form" tab, including the installer information at the bottom.</t>
  </si>
  <si>
    <t>(Only one number here please)</t>
  </si>
  <si>
    <t>Firm:</t>
  </si>
  <si>
    <t>Authorized Signature:</t>
  </si>
  <si>
    <t>Customer Signature:</t>
  </si>
  <si>
    <t>**See "Technical Notes - 9"</t>
  </si>
  <si>
    <t>Fair</t>
  </si>
  <si>
    <t>Unit #:</t>
  </si>
  <si>
    <t>Mfg Date:</t>
  </si>
  <si>
    <t>Liquid line size:</t>
  </si>
  <si>
    <t>Setting Inside</t>
  </si>
  <si>
    <t>List problems/corrections detected upon inspection:</t>
  </si>
  <si>
    <t>Appliance (i.e. ice machine)</t>
  </si>
  <si>
    <t>POWER FACTOR</t>
  </si>
  <si>
    <t>PHASE FACTOR</t>
  </si>
  <si>
    <t>) =</t>
  </si>
  <si>
    <t>* =</t>
  </si>
  <si>
    <t>1000        =</t>
  </si>
  <si>
    <t>Kilowatts (KW)</t>
  </si>
  <si>
    <t xml:space="preserve">  Inc. Efficiency (%)</t>
  </si>
  <si>
    <t xml:space="preserve"> Est. Savings (%)</t>
  </si>
  <si>
    <t>ELECTRIC</t>
  </si>
  <si>
    <t>I = Amperes</t>
  </si>
  <si>
    <t>E = Volts</t>
  </si>
  <si>
    <t>R = Ohms</t>
  </si>
  <si>
    <t>W = Watts</t>
  </si>
  <si>
    <t>kw = Kilowatts</t>
  </si>
  <si>
    <t>Amperes</t>
  </si>
  <si>
    <t>hp = horsepower</t>
  </si>
  <si>
    <t>eff = efficiency</t>
  </si>
  <si>
    <t>Legend</t>
  </si>
  <si>
    <t>Here are some basic formulas for your use and convenience:</t>
  </si>
  <si>
    <t>¸</t>
  </si>
  <si>
    <t>I = E / R</t>
  </si>
  <si>
    <t>I = W / E</t>
  </si>
  <si>
    <t>I = (kw x 1000) / E</t>
  </si>
  <si>
    <t>I = (746 x hp) /</t>
  </si>
  <si>
    <t xml:space="preserve">       (E x eff)</t>
  </si>
  <si>
    <t>find amperes when volts and ohms are known</t>
  </si>
  <si>
    <t>find amperes when watts and volts are known</t>
  </si>
  <si>
    <t>find amperes when kilowatts are known in DC circuits</t>
  </si>
  <si>
    <t>find amperes when horsepower is known in DC circuits</t>
  </si>
  <si>
    <t>Horsepower</t>
  </si>
  <si>
    <t>HP = kw x 1.34</t>
  </si>
  <si>
    <t>find horsepower in DC circuits</t>
  </si>
  <si>
    <t>Kilowatts</t>
  </si>
  <si>
    <t>Ohms</t>
  </si>
  <si>
    <t>find kilowatts when volts and amperes are known</t>
  </si>
  <si>
    <t>R = W / (I x I)</t>
  </si>
  <si>
    <t>find ohms when watts and amperes are known</t>
  </si>
  <si>
    <t>R = (E x E) / W</t>
  </si>
  <si>
    <t>find ohms when watts and volts are known</t>
  </si>
  <si>
    <t>Volts</t>
  </si>
  <si>
    <t>E = W / I</t>
  </si>
  <si>
    <t>find volts when watts and amperes are known</t>
  </si>
  <si>
    <t>KW = (E x I) / 1000</t>
  </si>
  <si>
    <t>Watts</t>
  </si>
  <si>
    <t>W = (E x E) / R</t>
  </si>
  <si>
    <t>W = (I x I) x R</t>
  </si>
  <si>
    <t>find watts when amperes and ohms are known</t>
  </si>
  <si>
    <t>find watts when volts and ohms are known</t>
  </si>
  <si>
    <t>BTU = W x 3.413</t>
  </si>
  <si>
    <t>BTU = R x (I x I) x 3.413</t>
  </si>
  <si>
    <t>BTU = ((E x E)/R) x 3.413</t>
  </si>
  <si>
    <t>HEATING, VENTILATION, AIR CONDITIONING</t>
  </si>
  <si>
    <t>EER = Energy Efficiency Ratio</t>
  </si>
  <si>
    <t>SEER = Seasonal Energy Efficiency Ratio</t>
  </si>
  <si>
    <t>HSPF = Heating Season Performance Factor</t>
  </si>
  <si>
    <t>AFUE = Annual Fuel Utilization Efficiency</t>
  </si>
  <si>
    <t>EF = Efficiency Factor</t>
  </si>
  <si>
    <t>Room Air Conditioning</t>
  </si>
  <si>
    <t xml:space="preserve">EER = </t>
  </si>
  <si>
    <t>Rated cooling output, kBtuh</t>
  </si>
  <si>
    <t>Rated electrical input, kW</t>
  </si>
  <si>
    <t xml:space="preserve">SEER = </t>
  </si>
  <si>
    <t>Total seasonal cooling output, kBtu</t>
  </si>
  <si>
    <t>Total electrical input, kWh</t>
  </si>
  <si>
    <t xml:space="preserve">HSPF = </t>
  </si>
  <si>
    <t>Total seasonal heating energy, kBtu</t>
  </si>
  <si>
    <t xml:space="preserve">AFUE = </t>
  </si>
  <si>
    <t>Annual heat output, Btu</t>
  </si>
  <si>
    <t>Annual gas input, Btu</t>
  </si>
  <si>
    <t xml:space="preserve">EF = </t>
  </si>
  <si>
    <t>Rated energy output</t>
  </si>
  <si>
    <t>Total fuel input</t>
  </si>
  <si>
    <t>Central Air Conditioning</t>
  </si>
  <si>
    <t>Heat Pumps</t>
  </si>
  <si>
    <t>Furnaces</t>
  </si>
  <si>
    <t>Water Heaters</t>
  </si>
  <si>
    <t>The "Formulas" tab is strictly for reference and convenience.</t>
  </si>
  <si>
    <t>* Based on compound average growth rate of energy costs according to Southern California Edison Company</t>
  </si>
  <si>
    <t>Increase in Delta T (split) leading to less runtime (%)</t>
  </si>
  <si>
    <t>(usually .75 to .90)</t>
  </si>
  <si>
    <t>Notes:</t>
  </si>
  <si>
    <t>Ambient Calculation</t>
  </si>
  <si>
    <t>Before</t>
  </si>
  <si>
    <t>After</t>
  </si>
  <si>
    <t>Ambient Variable (%)</t>
  </si>
  <si>
    <t>ambient calculation</t>
  </si>
  <si>
    <t xml:space="preserve">  Ambient Variable (%)</t>
  </si>
  <si>
    <t>Ambient variable calculation savings</t>
  </si>
  <si>
    <t>Serial:</t>
  </si>
  <si>
    <t>Pressure (psig)</t>
  </si>
  <si>
    <t xml:space="preserve">    </t>
  </si>
  <si>
    <t xml:space="preserve">           Power Quality Consulting   Predictive Maintenance   Energy Conservation</t>
  </si>
  <si>
    <t xml:space="preserve">                        Asset Protection</t>
  </si>
  <si>
    <t>The Pre-Installation Survey and the Warranty Form, pages 1 and 2,</t>
  </si>
  <si>
    <t>Subcooling</t>
  </si>
  <si>
    <t>customer as a result of installing the ArtiKool product.</t>
  </si>
  <si>
    <t>must be submitted to EDS in order to validate Warranty.</t>
  </si>
  <si>
    <t>There is nothing to enter on page 2 "ArtiKool Savings Calculations".</t>
  </si>
  <si>
    <t>1. Check static pressure on A/C units.</t>
  </si>
  <si>
    <t>COST &amp; RETURN ON INVESTMENT</t>
  </si>
  <si>
    <t>DESTRIBUTOR:</t>
  </si>
  <si>
    <t>8 Bronte Drive</t>
  </si>
  <si>
    <t>Taft, TN 38488</t>
  </si>
  <si>
    <t>info@artikool.com</t>
  </si>
  <si>
    <t>ARTIKOOL</t>
  </si>
  <si>
    <t>ArtiKool Warranty Registration Form</t>
  </si>
  <si>
    <t>ARTIKOOL ENERGY SAVINGS CALCULATIONS</t>
  </si>
  <si>
    <t xml:space="preserve">demand to run your existing air-cooled A/C system (4% minimum on water-cooled units).  </t>
  </si>
  <si>
    <t>ArtiKool Refrigerant Management System</t>
  </si>
  <si>
    <t>ArtiKool Additional Charge</t>
  </si>
  <si>
    <t xml:space="preserve">     in ArtiKool Technical Manual</t>
  </si>
  <si>
    <t>Before ArtiKool</t>
  </si>
  <si>
    <t>After ArtiKool</t>
  </si>
  <si>
    <t>Difference divided by Average before ArtiKool = Percentage power improvement:</t>
  </si>
  <si>
    <t>Distributor:</t>
  </si>
  <si>
    <t>ArtiKool Condenser Information</t>
  </si>
  <si>
    <r>
      <t xml:space="preserve">This file is intended to be used for </t>
    </r>
    <r>
      <rPr>
        <b/>
        <sz val="10"/>
        <rFont val="Arial"/>
        <family val="2"/>
      </rPr>
      <t>one individual unit</t>
    </r>
    <r>
      <rPr>
        <sz val="10"/>
        <rFont val="Arial"/>
        <family val="0"/>
      </rPr>
      <t>, and not a combined</t>
    </r>
  </si>
  <si>
    <r>
      <t xml:space="preserve">Remember, when exiting the file, </t>
    </r>
    <r>
      <rPr>
        <b/>
        <i/>
        <sz val="10"/>
        <rFont val="Arial"/>
        <family val="2"/>
      </rPr>
      <t>do not</t>
    </r>
    <r>
      <rPr>
        <sz val="10"/>
        <rFont val="Arial"/>
        <family val="0"/>
      </rPr>
      <t xml:space="preserve"> SAVE the file after entering</t>
    </r>
  </si>
  <si>
    <r>
      <t xml:space="preserve">Enter either </t>
    </r>
    <r>
      <rPr>
        <b/>
        <u val="single"/>
        <sz val="10"/>
        <rFont val="Arial"/>
        <family val="2"/>
      </rPr>
      <t>Single</t>
    </r>
    <r>
      <rPr>
        <b/>
        <sz val="10"/>
        <rFont val="Arial"/>
        <family val="2"/>
      </rPr>
      <t xml:space="preserve"> or </t>
    </r>
    <r>
      <rPr>
        <b/>
        <u val="single"/>
        <sz val="10"/>
        <rFont val="Arial"/>
        <family val="2"/>
      </rPr>
      <t>Three</t>
    </r>
    <r>
      <rPr>
        <b/>
        <sz val="10"/>
        <rFont val="Arial"/>
        <family val="2"/>
      </rPr>
      <t xml:space="preserve"> phase</t>
    </r>
  </si>
  <si>
    <r>
      <t xml:space="preserve">Unit Type (AC, HP, or REF - </t>
    </r>
    <r>
      <rPr>
        <i/>
        <sz val="10"/>
        <rFont val="Arial"/>
        <family val="2"/>
      </rPr>
      <t>please use caps</t>
    </r>
    <r>
      <rPr>
        <b/>
        <sz val="10"/>
        <rFont val="Arial"/>
        <family val="2"/>
      </rPr>
      <t>)</t>
    </r>
  </si>
  <si>
    <r>
      <t xml:space="preserve">kwh $ </t>
    </r>
    <r>
      <rPr>
        <sz val="8"/>
        <rFont val="Arial"/>
        <family val="2"/>
      </rPr>
      <t>(</t>
    </r>
    <r>
      <rPr>
        <i/>
        <sz val="8"/>
        <rFont val="Arial"/>
        <family val="2"/>
      </rPr>
      <t>example:</t>
    </r>
    <r>
      <rPr>
        <sz val="8"/>
        <rFont val="Arial"/>
        <family val="2"/>
      </rPr>
      <t xml:space="preserve"> .075)</t>
    </r>
  </si>
  <si>
    <r>
      <t xml:space="preserve">** Formulas taken from </t>
    </r>
    <r>
      <rPr>
        <b/>
        <i/>
        <u val="single"/>
        <sz val="8"/>
        <rFont val="Arial"/>
        <family val="2"/>
      </rPr>
      <t>Handbook of Formulae, Equations &amp; Conversion Factors for the Energy Professional</t>
    </r>
    <r>
      <rPr>
        <i/>
        <sz val="8"/>
        <rFont val="Arial"/>
        <family val="2"/>
      </rPr>
      <t xml:space="preserve"> - </t>
    </r>
    <r>
      <rPr>
        <b/>
        <i/>
        <sz val="8"/>
        <rFont val="Arial"/>
        <family val="2"/>
      </rPr>
      <t>JOB Publications</t>
    </r>
  </si>
  <si>
    <r>
      <t>BTU</t>
    </r>
    <r>
      <rPr>
        <b/>
        <i/>
        <sz val="9"/>
        <rFont val="Arial"/>
        <family val="2"/>
      </rPr>
      <t xml:space="preserve"> (to change watts to BTU per hour)</t>
    </r>
  </si>
  <si>
    <r>
      <t xml:space="preserve">ArtiKool </t>
    </r>
    <r>
      <rPr>
        <b/>
        <sz val="8"/>
        <rFont val="Arial"/>
        <family val="2"/>
      </rPr>
      <t>A product of EDS,llc</t>
    </r>
  </si>
  <si>
    <t>8 Bronte Drive, Taft, Tennessee 38488 www.artikool.com, Phone: 931-438-8782, Fax: 678-623-9459</t>
  </si>
  <si>
    <t>total savings figure and agree that this figure meets or exceeds the savings / reductions estimate</t>
  </si>
  <si>
    <t>The manufacturer of ArtiKool, (EDS), estimates at least 5% increase in cooling capacity and/or reduction in energy</t>
  </si>
  <si>
    <r>
      <t>Note:</t>
    </r>
    <r>
      <rPr>
        <sz val="8"/>
        <rFont val="Arial"/>
        <family val="2"/>
      </rPr>
      <t xml:space="preserve">  The above figures represent an annual increase of yearly savings in the amount of 4.1%.  This amount represents</t>
    </r>
  </si>
  <si>
    <t>2. The older the A/C unit being treated the more important it is to consider changing the dryer/filter.</t>
  </si>
  <si>
    <r>
      <t xml:space="preserve">ArtiKool </t>
    </r>
    <r>
      <rPr>
        <i/>
        <sz val="10"/>
        <color indexed="10"/>
        <rFont val="Chasm"/>
        <family val="0"/>
      </rPr>
      <t>a Product of EDS,llc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</si>
</sst>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"/>
    <numFmt numFmtId="166" formatCode="[&lt;=9999999]###\-####;\(###\)\ ###\-####"/>
    <numFmt numFmtId="167" formatCode="0.0%"/>
    <numFmt numFmtId="168" formatCode="_(&quot;$&quot;* #,##0.000_);_(&quot;$&quot;* \(#,##0.000\);_(&quot;$&quot;* &quot;-&quot;??_);_(@_)"/>
    <numFmt numFmtId="169" formatCode="_(* #,##0_);_(* \(#,##0\);_(* &quot;-&quot;??_);_(@_)"/>
    <numFmt numFmtId="170" formatCode="0.000_);\(0.000\)"/>
    <numFmt numFmtId="171" formatCode="_(* #,##0.0000_);_(* \(#,##0.0000\);_(* &quot;-&quot;??_);_(@_)"/>
    <numFmt numFmtId="172" formatCode="_(&quot;$&quot;* #,##0.000_);_(&quot;$&quot;* \(#,##0.000\);_(&quot;$&quot;* &quot;-&quot;???_);_(@_)"/>
  </numFmts>
  <fonts count="7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.5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color indexed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sz val="10"/>
      <name val="Times New Roman"/>
      <family val="1"/>
    </font>
    <font>
      <b/>
      <sz val="18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4"/>
      <name val="Wingdings"/>
      <family val="0"/>
    </font>
    <font>
      <b/>
      <sz val="14"/>
      <name val="Times New Roman"/>
      <family val="1"/>
    </font>
    <font>
      <b/>
      <sz val="24"/>
      <name val="Arial"/>
      <family val="2"/>
    </font>
    <font>
      <b/>
      <sz val="22"/>
      <name val="Arial"/>
      <family val="2"/>
    </font>
    <font>
      <sz val="11"/>
      <name val="Arial"/>
      <family val="2"/>
    </font>
    <font>
      <b/>
      <sz val="16"/>
      <name val="Chasm"/>
      <family val="0"/>
    </font>
    <font>
      <sz val="18"/>
      <name val="Arial"/>
      <family val="0"/>
    </font>
    <font>
      <sz val="20"/>
      <name val="Arial"/>
      <family val="2"/>
    </font>
    <font>
      <sz val="14"/>
      <name val="Chasm"/>
      <family val="0"/>
    </font>
    <font>
      <sz val="14"/>
      <name val="Arial"/>
      <family val="0"/>
    </font>
    <font>
      <b/>
      <sz val="16"/>
      <name val="Symbol"/>
      <family val="1"/>
    </font>
    <font>
      <sz val="12"/>
      <color indexed="12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b/>
      <sz val="20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0"/>
      <color indexed="9"/>
      <name val="Arial"/>
      <family val="0"/>
    </font>
    <font>
      <b/>
      <sz val="18"/>
      <color indexed="10"/>
      <name val="Arial"/>
      <family val="2"/>
    </font>
    <font>
      <sz val="24"/>
      <color indexed="10"/>
      <name val="Chasm"/>
      <family val="0"/>
    </font>
    <font>
      <b/>
      <sz val="11"/>
      <name val="Arial"/>
      <family val="2"/>
    </font>
    <font>
      <b/>
      <sz val="17"/>
      <name val="Arial"/>
      <family val="2"/>
    </font>
    <font>
      <sz val="6"/>
      <name val="Arial"/>
      <family val="2"/>
    </font>
    <font>
      <b/>
      <u val="single"/>
      <sz val="10"/>
      <name val="Arial"/>
      <family val="2"/>
    </font>
    <font>
      <b/>
      <sz val="10"/>
      <name val="Symbol"/>
      <family val="1"/>
    </font>
    <font>
      <b/>
      <sz val="10"/>
      <color indexed="10"/>
      <name val="Arial"/>
      <family val="2"/>
    </font>
    <font>
      <b/>
      <u val="doubleAccounting"/>
      <sz val="10"/>
      <name val="Arial"/>
      <family val="0"/>
    </font>
    <font>
      <i/>
      <sz val="9"/>
      <name val="Arial"/>
      <family val="2"/>
    </font>
    <font>
      <b/>
      <i/>
      <u val="single"/>
      <sz val="8"/>
      <name val="Arial"/>
      <family val="2"/>
    </font>
    <font>
      <b/>
      <i/>
      <sz val="8"/>
      <name val="Arial"/>
      <family val="2"/>
    </font>
    <font>
      <b/>
      <u val="single"/>
      <sz val="12"/>
      <name val="Arial"/>
      <family val="2"/>
    </font>
    <font>
      <sz val="11"/>
      <name val="Times New Roman"/>
      <family val="1"/>
    </font>
    <font>
      <u val="single"/>
      <sz val="10"/>
      <name val="Times New Roman"/>
      <family val="1"/>
    </font>
    <font>
      <b/>
      <i/>
      <u val="single"/>
      <sz val="10"/>
      <name val="Arial"/>
      <family val="2"/>
    </font>
    <font>
      <b/>
      <sz val="12"/>
      <name val="Symbol"/>
      <family val="1"/>
    </font>
    <font>
      <b/>
      <i/>
      <sz val="9"/>
      <name val="Arial"/>
      <family val="2"/>
    </font>
    <font>
      <u val="single"/>
      <sz val="10"/>
      <name val="Arial"/>
      <family val="2"/>
    </font>
    <font>
      <u val="doubleAccounting"/>
      <sz val="10"/>
      <name val="Arial"/>
      <family val="2"/>
    </font>
    <font>
      <b/>
      <sz val="8"/>
      <name val="Arial"/>
      <family val="2"/>
    </font>
    <font>
      <b/>
      <sz val="12"/>
      <name val="Arial"/>
      <family val="0"/>
    </font>
    <font>
      <b/>
      <u val="single"/>
      <sz val="9"/>
      <name val="Arial"/>
      <family val="2"/>
    </font>
    <font>
      <i/>
      <sz val="10"/>
      <color indexed="10"/>
      <name val="Chasm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thin"/>
      <bottom style="medium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98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28" fillId="0" borderId="0" xfId="0" applyFont="1" applyAlignment="1" applyProtection="1">
      <alignment/>
      <protection hidden="1"/>
    </xf>
    <xf numFmtId="0" fontId="28" fillId="24" borderId="10" xfId="0" applyFont="1" applyFill="1" applyBorder="1" applyAlignment="1" applyProtection="1">
      <alignment/>
      <protection hidden="1"/>
    </xf>
    <xf numFmtId="0" fontId="28" fillId="25" borderId="10" xfId="0" applyFont="1" applyFill="1" applyBorder="1" applyAlignment="1" applyProtection="1">
      <alignment/>
      <protection hidden="1"/>
    </xf>
    <xf numFmtId="0" fontId="28" fillId="25" borderId="11" xfId="0" applyFont="1" applyFill="1" applyBorder="1" applyAlignment="1" applyProtection="1">
      <alignment/>
      <protection hidden="1"/>
    </xf>
    <xf numFmtId="0" fontId="28" fillId="24" borderId="12" xfId="0" applyFont="1" applyFill="1" applyBorder="1" applyAlignment="1" applyProtection="1">
      <alignment/>
      <protection hidden="1"/>
    </xf>
    <xf numFmtId="0" fontId="28" fillId="24" borderId="13" xfId="0" applyFont="1" applyFill="1" applyBorder="1" applyAlignment="1" applyProtection="1">
      <alignment/>
      <protection hidden="1"/>
    </xf>
    <xf numFmtId="0" fontId="28" fillId="25" borderId="14" xfId="0" applyFont="1" applyFill="1" applyBorder="1" applyAlignment="1" applyProtection="1">
      <alignment/>
      <protection hidden="1"/>
    </xf>
    <xf numFmtId="0" fontId="28" fillId="24" borderId="15" xfId="0" applyFont="1" applyFill="1" applyBorder="1" applyAlignment="1" applyProtection="1">
      <alignment/>
      <protection hidden="1"/>
    </xf>
    <xf numFmtId="0" fontId="28" fillId="25" borderId="16" xfId="0" applyFont="1" applyFill="1" applyBorder="1" applyAlignment="1" applyProtection="1">
      <alignment/>
      <protection hidden="1"/>
    </xf>
    <xf numFmtId="0" fontId="28" fillId="25" borderId="17" xfId="0" applyFont="1" applyFill="1" applyBorder="1" applyAlignment="1" applyProtection="1">
      <alignment/>
      <protection hidden="1"/>
    </xf>
    <xf numFmtId="0" fontId="28" fillId="24" borderId="18" xfId="0" applyFont="1" applyFill="1" applyBorder="1" applyAlignment="1" applyProtection="1">
      <alignment/>
      <protection hidden="1"/>
    </xf>
    <xf numFmtId="0" fontId="28" fillId="24" borderId="19" xfId="0" applyFont="1" applyFill="1" applyBorder="1" applyAlignment="1" applyProtection="1">
      <alignment/>
      <protection hidden="1"/>
    </xf>
    <xf numFmtId="0" fontId="28" fillId="25" borderId="20" xfId="0" applyFont="1" applyFill="1" applyBorder="1" applyAlignment="1" applyProtection="1">
      <alignment/>
      <protection hidden="1"/>
    </xf>
    <xf numFmtId="0" fontId="28" fillId="26" borderId="15" xfId="0" applyFont="1" applyFill="1" applyBorder="1" applyAlignment="1" applyProtection="1">
      <alignment/>
      <protection hidden="1"/>
    </xf>
    <xf numFmtId="0" fontId="28" fillId="26" borderId="0" xfId="0" applyFont="1" applyFill="1" applyBorder="1" applyAlignment="1" applyProtection="1">
      <alignment/>
      <protection hidden="1"/>
    </xf>
    <xf numFmtId="0" fontId="28" fillId="24" borderId="21" xfId="0" applyFont="1" applyFill="1" applyBorder="1" applyAlignment="1" applyProtection="1">
      <alignment/>
      <protection hidden="1"/>
    </xf>
    <xf numFmtId="0" fontId="28" fillId="26" borderId="22" xfId="0" applyFont="1" applyFill="1" applyBorder="1" applyAlignment="1" applyProtection="1">
      <alignment/>
      <protection hidden="1"/>
    </xf>
    <xf numFmtId="0" fontId="28" fillId="2" borderId="15" xfId="0" applyFont="1" applyFill="1" applyBorder="1" applyAlignment="1" applyProtection="1">
      <alignment/>
      <protection hidden="1"/>
    </xf>
    <xf numFmtId="0" fontId="28" fillId="2" borderId="0" xfId="0" applyFont="1" applyFill="1" applyBorder="1" applyAlignment="1" applyProtection="1">
      <alignment/>
      <protection hidden="1"/>
    </xf>
    <xf numFmtId="0" fontId="28" fillId="24" borderId="23" xfId="0" applyFont="1" applyFill="1" applyBorder="1" applyAlignment="1" applyProtection="1">
      <alignment/>
      <protection hidden="1"/>
    </xf>
    <xf numFmtId="0" fontId="28" fillId="2" borderId="22" xfId="0" applyFont="1" applyFill="1" applyBorder="1" applyAlignment="1" applyProtection="1">
      <alignment/>
      <protection hidden="1"/>
    </xf>
    <xf numFmtId="0" fontId="28" fillId="25" borderId="15" xfId="0" applyFont="1" applyFill="1" applyBorder="1" applyAlignment="1" applyProtection="1">
      <alignment/>
      <protection hidden="1"/>
    </xf>
    <xf numFmtId="0" fontId="28" fillId="25" borderId="0" xfId="0" applyFont="1" applyFill="1" applyBorder="1" applyAlignment="1" applyProtection="1">
      <alignment/>
      <protection hidden="1"/>
    </xf>
    <xf numFmtId="0" fontId="28" fillId="25" borderId="22" xfId="0" applyFont="1" applyFill="1" applyBorder="1" applyAlignment="1" applyProtection="1">
      <alignment/>
      <protection hidden="1"/>
    </xf>
    <xf numFmtId="0" fontId="28" fillId="24" borderId="24" xfId="0" applyFont="1" applyFill="1" applyBorder="1" applyAlignment="1" applyProtection="1">
      <alignment/>
      <protection hidden="1"/>
    </xf>
    <xf numFmtId="0" fontId="28" fillId="2" borderId="0" xfId="0" applyFont="1" applyFill="1" applyBorder="1" applyAlignment="1" applyProtection="1">
      <alignment horizontal="center"/>
      <protection hidden="1"/>
    </xf>
    <xf numFmtId="0" fontId="28" fillId="24" borderId="0" xfId="0" applyFont="1" applyFill="1" applyBorder="1" applyAlignment="1" applyProtection="1">
      <alignment/>
      <protection hidden="1"/>
    </xf>
    <xf numFmtId="0" fontId="28" fillId="25" borderId="0" xfId="0" applyFont="1" applyFill="1" applyBorder="1" applyAlignment="1" applyProtection="1">
      <alignment horizontal="center"/>
      <protection hidden="1"/>
    </xf>
    <xf numFmtId="0" fontId="28" fillId="25" borderId="22" xfId="0" applyFont="1" applyFill="1" applyBorder="1" applyAlignment="1" applyProtection="1">
      <alignment horizontal="center"/>
      <protection hidden="1"/>
    </xf>
    <xf numFmtId="165" fontId="28" fillId="0" borderId="25" xfId="0" applyNumberFormat="1" applyFont="1" applyBorder="1" applyAlignment="1" applyProtection="1">
      <alignment horizontal="center"/>
      <protection hidden="1" locked="0"/>
    </xf>
    <xf numFmtId="165" fontId="28" fillId="0" borderId="25" xfId="0" applyNumberFormat="1" applyFont="1" applyBorder="1" applyAlignment="1" applyProtection="1">
      <alignment/>
      <protection hidden="1" locked="0"/>
    </xf>
    <xf numFmtId="0" fontId="28" fillId="24" borderId="16" xfId="0" applyFont="1" applyFill="1" applyBorder="1" applyAlignment="1" applyProtection="1">
      <alignment/>
      <protection hidden="1"/>
    </xf>
    <xf numFmtId="0" fontId="28" fillId="24" borderId="26" xfId="0" applyFont="1" applyFill="1" applyBorder="1" applyAlignment="1" applyProtection="1">
      <alignment/>
      <protection hidden="1"/>
    </xf>
    <xf numFmtId="0" fontId="28" fillId="24" borderId="17" xfId="0" applyFont="1" applyFill="1" applyBorder="1" applyAlignment="1" applyProtection="1">
      <alignment/>
      <protection hidden="1"/>
    </xf>
    <xf numFmtId="0" fontId="0" fillId="24" borderId="15" xfId="0" applyFill="1" applyBorder="1" applyAlignment="1" applyProtection="1">
      <alignment/>
      <protection hidden="1"/>
    </xf>
    <xf numFmtId="0" fontId="0" fillId="24" borderId="0" xfId="0" applyFill="1" applyBorder="1" applyAlignment="1" applyProtection="1">
      <alignment/>
      <protection hidden="1"/>
    </xf>
    <xf numFmtId="165" fontId="28" fillId="2" borderId="0" xfId="0" applyNumberFormat="1" applyFont="1" applyFill="1" applyBorder="1" applyAlignment="1" applyProtection="1">
      <alignment/>
      <protection hidden="1" locked="0"/>
    </xf>
    <xf numFmtId="165" fontId="28" fillId="0" borderId="27" xfId="0" applyNumberFormat="1" applyFont="1" applyFill="1" applyBorder="1" applyAlignment="1" applyProtection="1">
      <alignment horizontal="center"/>
      <protection hidden="1" locked="0"/>
    </xf>
    <xf numFmtId="165" fontId="28" fillId="0" borderId="28" xfId="0" applyNumberFormat="1" applyFont="1" applyBorder="1" applyAlignment="1" applyProtection="1">
      <alignment horizontal="center"/>
      <protection hidden="1" locked="0"/>
    </xf>
    <xf numFmtId="165" fontId="28" fillId="0" borderId="29" xfId="0" applyNumberFormat="1" applyFont="1" applyBorder="1" applyAlignment="1" applyProtection="1">
      <alignment horizontal="center"/>
      <protection hidden="1" locked="0"/>
    </xf>
    <xf numFmtId="0" fontId="0" fillId="25" borderId="30" xfId="0" applyFill="1" applyBorder="1" applyAlignment="1" applyProtection="1">
      <alignment/>
      <protection hidden="1"/>
    </xf>
    <xf numFmtId="0" fontId="21" fillId="25" borderId="31" xfId="0" applyFont="1" applyFill="1" applyBorder="1" applyAlignment="1" applyProtection="1">
      <alignment vertical="top"/>
      <protection hidden="1"/>
    </xf>
    <xf numFmtId="0" fontId="0" fillId="25" borderId="31" xfId="0" applyFill="1" applyBorder="1" applyAlignment="1" applyProtection="1">
      <alignment vertical="top"/>
      <protection hidden="1"/>
    </xf>
    <xf numFmtId="0" fontId="0" fillId="25" borderId="32" xfId="0" applyFill="1" applyBorder="1" applyAlignment="1" applyProtection="1">
      <alignment vertical="top"/>
      <protection hidden="1"/>
    </xf>
    <xf numFmtId="0" fontId="0" fillId="24" borderId="33" xfId="0" applyFill="1" applyBorder="1" applyAlignment="1" applyProtection="1">
      <alignment/>
      <protection hidden="1"/>
    </xf>
    <xf numFmtId="0" fontId="28" fillId="2" borderId="33" xfId="0" applyFont="1" applyFill="1" applyBorder="1" applyAlignment="1" applyProtection="1">
      <alignment horizontal="left"/>
      <protection hidden="1"/>
    </xf>
    <xf numFmtId="0" fontId="28" fillId="2" borderId="34" xfId="0" applyFont="1" applyFill="1" applyBorder="1" applyAlignment="1" applyProtection="1">
      <alignment horizontal="left"/>
      <protection hidden="1"/>
    </xf>
    <xf numFmtId="0" fontId="28" fillId="2" borderId="34" xfId="0" applyFont="1" applyFill="1" applyBorder="1" applyAlignment="1" applyProtection="1">
      <alignment/>
      <protection hidden="1"/>
    </xf>
    <xf numFmtId="0" fontId="0" fillId="24" borderId="34" xfId="0" applyFill="1" applyBorder="1" applyAlignment="1" applyProtection="1">
      <alignment/>
      <protection hidden="1"/>
    </xf>
    <xf numFmtId="0" fontId="0" fillId="27" borderId="0" xfId="0" applyFill="1" applyAlignment="1">
      <alignment/>
    </xf>
    <xf numFmtId="0" fontId="0" fillId="27" borderId="0" xfId="0" applyFill="1" applyAlignment="1">
      <alignment horizontal="right"/>
    </xf>
    <xf numFmtId="0" fontId="0" fillId="27" borderId="0" xfId="0" applyFill="1" applyAlignment="1">
      <alignment horizontal="center"/>
    </xf>
    <xf numFmtId="10" fontId="0" fillId="27" borderId="0" xfId="59" applyNumberFormat="1" applyFont="1" applyFill="1" applyAlignment="1">
      <alignment horizontal="center"/>
    </xf>
    <xf numFmtId="9" fontId="0" fillId="27" borderId="0" xfId="59" applyFont="1" applyFill="1" applyAlignment="1">
      <alignment horizontal="center"/>
    </xf>
    <xf numFmtId="0" fontId="66" fillId="27" borderId="0" xfId="0" applyFont="1" applyFill="1" applyAlignment="1">
      <alignment horizontal="center"/>
    </xf>
    <xf numFmtId="9" fontId="66" fillId="27" borderId="0" xfId="59" applyFont="1" applyFill="1" applyAlignment="1">
      <alignment horizontal="center"/>
    </xf>
    <xf numFmtId="44" fontId="0" fillId="27" borderId="0" xfId="44" applyFont="1" applyFill="1" applyAlignment="1">
      <alignment/>
    </xf>
    <xf numFmtId="44" fontId="0" fillId="27" borderId="0" xfId="0" applyNumberFormat="1" applyFill="1" applyAlignment="1">
      <alignment/>
    </xf>
    <xf numFmtId="10" fontId="0" fillId="27" borderId="17" xfId="59" applyNumberFormat="1" applyFont="1" applyFill="1" applyBorder="1" applyAlignment="1">
      <alignment horizontal="center"/>
    </xf>
    <xf numFmtId="0" fontId="0" fillId="27" borderId="0" xfId="0" applyFont="1" applyFill="1" applyAlignment="1">
      <alignment/>
    </xf>
    <xf numFmtId="10" fontId="67" fillId="27" borderId="35" xfId="59" applyNumberFormat="1" applyFont="1" applyFill="1" applyBorder="1" applyAlignment="1">
      <alignment horizontal="center"/>
    </xf>
    <xf numFmtId="0" fontId="21" fillId="27" borderId="0" xfId="0" applyFont="1" applyFill="1" applyAlignment="1">
      <alignment horizontal="center"/>
    </xf>
    <xf numFmtId="0" fontId="22" fillId="27" borderId="0" xfId="0" applyFont="1" applyFill="1" applyAlignment="1">
      <alignment/>
    </xf>
    <xf numFmtId="0" fontId="21" fillId="27" borderId="0" xfId="0" applyFont="1" applyFill="1" applyAlignment="1">
      <alignment/>
    </xf>
    <xf numFmtId="0" fontId="23" fillId="27" borderId="0" xfId="0" applyFont="1" applyFill="1" applyAlignment="1">
      <alignment/>
    </xf>
    <xf numFmtId="0" fontId="25" fillId="27" borderId="0" xfId="0" applyFont="1" applyFill="1" applyAlignment="1">
      <alignment horizontal="left" vertical="top" wrapText="1"/>
    </xf>
    <xf numFmtId="0" fontId="26" fillId="27" borderId="0" xfId="0" applyFont="1" applyFill="1" applyAlignment="1">
      <alignment/>
    </xf>
    <xf numFmtId="0" fontId="27" fillId="27" borderId="0" xfId="0" applyFont="1" applyFill="1" applyAlignment="1">
      <alignment/>
    </xf>
    <xf numFmtId="0" fontId="28" fillId="27" borderId="0" xfId="0" applyFont="1" applyFill="1" applyAlignment="1">
      <alignment/>
    </xf>
    <xf numFmtId="0" fontId="29" fillId="27" borderId="0" xfId="0" applyFont="1" applyFill="1" applyAlignment="1">
      <alignment/>
    </xf>
    <xf numFmtId="0" fontId="25" fillId="27" borderId="0" xfId="0" applyFont="1" applyFill="1" applyAlignment="1">
      <alignment horizontal="center" vertical="top" wrapText="1"/>
    </xf>
    <xf numFmtId="0" fontId="30" fillId="27" borderId="0" xfId="0" applyFont="1" applyFill="1" applyAlignment="1">
      <alignment horizontal="right"/>
    </xf>
    <xf numFmtId="165" fontId="28" fillId="27" borderId="0" xfId="0" applyNumberFormat="1" applyFont="1" applyFill="1" applyBorder="1" applyAlignment="1">
      <alignment horizontal="center"/>
    </xf>
    <xf numFmtId="0" fontId="31" fillId="27" borderId="0" xfId="0" applyFont="1" applyFill="1" applyAlignment="1">
      <alignment/>
    </xf>
    <xf numFmtId="0" fontId="0" fillId="27" borderId="0" xfId="0" applyFill="1" applyAlignment="1" applyProtection="1">
      <alignment/>
      <protection hidden="1"/>
    </xf>
    <xf numFmtId="0" fontId="32" fillId="27" borderId="0" xfId="0" applyFont="1" applyFill="1" applyAlignment="1" applyProtection="1">
      <alignment horizontal="center"/>
      <protection hidden="1"/>
    </xf>
    <xf numFmtId="0" fontId="33" fillId="27" borderId="0" xfId="0" applyFont="1" applyFill="1" applyAlignment="1" applyProtection="1">
      <alignment horizontal="center"/>
      <protection hidden="1"/>
    </xf>
    <xf numFmtId="0" fontId="34" fillId="27" borderId="0" xfId="0" applyFont="1" applyFill="1" applyAlignment="1" applyProtection="1">
      <alignment horizontal="center"/>
      <protection hidden="1"/>
    </xf>
    <xf numFmtId="0" fontId="0" fillId="27" borderId="0" xfId="0" applyFill="1" applyAlignment="1" applyProtection="1">
      <alignment horizontal="center"/>
      <protection hidden="1"/>
    </xf>
    <xf numFmtId="0" fontId="21" fillId="27" borderId="0" xfId="0" applyFont="1" applyFill="1" applyAlignment="1" applyProtection="1">
      <alignment horizontal="center"/>
      <protection hidden="1"/>
    </xf>
    <xf numFmtId="0" fontId="12" fillId="27" borderId="0" xfId="53" applyFill="1" applyAlignment="1" applyProtection="1">
      <alignment/>
      <protection/>
    </xf>
    <xf numFmtId="0" fontId="27" fillId="27" borderId="0" xfId="0" applyFont="1" applyFill="1" applyAlignment="1" applyProtection="1">
      <alignment/>
      <protection hidden="1"/>
    </xf>
    <xf numFmtId="0" fontId="27" fillId="27" borderId="0" xfId="0" applyFont="1" applyFill="1" applyAlignment="1" applyProtection="1">
      <alignment horizontal="center"/>
      <protection hidden="1"/>
    </xf>
    <xf numFmtId="0" fontId="36" fillId="27" borderId="0" xfId="0" applyFont="1" applyFill="1" applyAlignment="1" applyProtection="1">
      <alignment/>
      <protection hidden="1"/>
    </xf>
    <xf numFmtId="18" fontId="0" fillId="0" borderId="36" xfId="0" applyNumberFormat="1" applyBorder="1" applyAlignment="1" applyProtection="1">
      <alignment/>
      <protection hidden="1" locked="0"/>
    </xf>
    <xf numFmtId="0" fontId="0" fillId="27" borderId="0" xfId="0" applyFill="1" applyAlignment="1" applyProtection="1">
      <alignment/>
      <protection hidden="1"/>
    </xf>
    <xf numFmtId="0" fontId="37" fillId="27" borderId="0" xfId="0" applyFont="1" applyFill="1" applyAlignment="1" applyProtection="1">
      <alignment/>
      <protection hidden="1"/>
    </xf>
    <xf numFmtId="0" fontId="38" fillId="27" borderId="0" xfId="0" applyFont="1" applyFill="1" applyAlignment="1" applyProtection="1">
      <alignment horizontal="center" wrapText="1"/>
      <protection hidden="1"/>
    </xf>
    <xf numFmtId="0" fontId="39" fillId="27" borderId="0" xfId="0" applyFont="1" applyFill="1" applyAlignment="1" applyProtection="1">
      <alignment/>
      <protection hidden="1"/>
    </xf>
    <xf numFmtId="0" fontId="0" fillId="27" borderId="0" xfId="0" applyFill="1" applyBorder="1" applyAlignment="1" applyProtection="1">
      <alignment/>
      <protection hidden="1"/>
    </xf>
    <xf numFmtId="0" fontId="28" fillId="27" borderId="0" xfId="0" applyFont="1" applyFill="1" applyAlignment="1" applyProtection="1">
      <alignment/>
      <protection hidden="1"/>
    </xf>
    <xf numFmtId="0" fontId="28" fillId="27" borderId="0" xfId="0" applyFont="1" applyFill="1" applyBorder="1" applyAlignment="1" applyProtection="1">
      <alignment/>
      <protection hidden="1"/>
    </xf>
    <xf numFmtId="164" fontId="28" fillId="27" borderId="0" xfId="0" applyNumberFormat="1" applyFont="1" applyFill="1" applyBorder="1" applyAlignment="1" applyProtection="1">
      <alignment/>
      <protection hidden="1"/>
    </xf>
    <xf numFmtId="164" fontId="28" fillId="27" borderId="25" xfId="0" applyNumberFormat="1" applyFont="1" applyFill="1" applyBorder="1" applyAlignment="1" applyProtection="1">
      <alignment/>
      <protection hidden="1" locked="0"/>
    </xf>
    <xf numFmtId="0" fontId="28" fillId="27" borderId="17" xfId="0" applyFont="1" applyFill="1" applyBorder="1" applyAlignment="1" applyProtection="1">
      <alignment/>
      <protection hidden="1" locked="0"/>
    </xf>
    <xf numFmtId="0" fontId="28" fillId="27" borderId="37" xfId="0" applyFont="1" applyFill="1" applyBorder="1" applyAlignment="1" applyProtection="1">
      <alignment/>
      <protection hidden="1"/>
    </xf>
    <xf numFmtId="0" fontId="28" fillId="27" borderId="37" xfId="0" applyFont="1" applyFill="1" applyBorder="1" applyAlignment="1" applyProtection="1">
      <alignment/>
      <protection hidden="1" locked="0"/>
    </xf>
    <xf numFmtId="0" fontId="28" fillId="27" borderId="0" xfId="0" applyFont="1" applyFill="1" applyBorder="1" applyAlignment="1" applyProtection="1">
      <alignment horizontal="center"/>
      <protection hidden="1"/>
    </xf>
    <xf numFmtId="0" fontId="0" fillId="27" borderId="38" xfId="0" applyFill="1" applyBorder="1" applyAlignment="1" applyProtection="1">
      <alignment/>
      <protection locked="0"/>
    </xf>
    <xf numFmtId="0" fontId="28" fillId="27" borderId="0" xfId="0" applyFont="1" applyFill="1" applyBorder="1" applyAlignment="1" applyProtection="1">
      <alignment/>
      <protection hidden="1" locked="0"/>
    </xf>
    <xf numFmtId="165" fontId="28" fillId="27" borderId="25" xfId="0" applyNumberFormat="1" applyFont="1" applyFill="1" applyBorder="1" applyAlignment="1" applyProtection="1">
      <alignment/>
      <protection hidden="1" locked="0"/>
    </xf>
    <xf numFmtId="0" fontId="28" fillId="27" borderId="25" xfId="0" applyFont="1" applyFill="1" applyBorder="1" applyAlignment="1" applyProtection="1">
      <alignment/>
      <protection hidden="1" locked="0"/>
    </xf>
    <xf numFmtId="0" fontId="28" fillId="27" borderId="25" xfId="0" applyFont="1" applyFill="1" applyBorder="1" applyAlignment="1" applyProtection="1">
      <alignment horizontal="right"/>
      <protection hidden="1" locked="0"/>
    </xf>
    <xf numFmtId="12" fontId="28" fillId="27" borderId="0" xfId="0" applyNumberFormat="1" applyFont="1" applyFill="1" applyBorder="1" applyAlignment="1" applyProtection="1">
      <alignment/>
      <protection hidden="1" locked="0"/>
    </xf>
    <xf numFmtId="0" fontId="0" fillId="27" borderId="39" xfId="0" applyFill="1" applyBorder="1" applyAlignment="1" applyProtection="1">
      <alignment vertical="top"/>
      <protection hidden="1"/>
    </xf>
    <xf numFmtId="0" fontId="0" fillId="27" borderId="40" xfId="0" applyFill="1" applyBorder="1" applyAlignment="1" applyProtection="1">
      <alignment vertical="top"/>
      <protection hidden="1"/>
    </xf>
    <xf numFmtId="0" fontId="0" fillId="27" borderId="41" xfId="0" applyFill="1" applyBorder="1" applyAlignment="1" applyProtection="1">
      <alignment vertical="top"/>
      <protection hidden="1"/>
    </xf>
    <xf numFmtId="165" fontId="0" fillId="27" borderId="42" xfId="0" applyNumberFormat="1" applyFill="1" applyBorder="1" applyAlignment="1" applyProtection="1">
      <alignment vertical="top"/>
      <protection hidden="1" locked="0"/>
    </xf>
    <xf numFmtId="0" fontId="39" fillId="27" borderId="0" xfId="0" applyFont="1" applyFill="1" applyBorder="1" applyAlignment="1" applyProtection="1">
      <alignment/>
      <protection hidden="1"/>
    </xf>
    <xf numFmtId="0" fontId="0" fillId="27" borderId="0" xfId="0" applyFill="1" applyBorder="1" applyAlignment="1" applyProtection="1">
      <alignment/>
      <protection hidden="1"/>
    </xf>
    <xf numFmtId="18" fontId="28" fillId="0" borderId="43" xfId="0" applyNumberFormat="1" applyFont="1" applyBorder="1" applyAlignment="1" applyProtection="1">
      <alignment/>
      <protection hidden="1" locked="0"/>
    </xf>
    <xf numFmtId="0" fontId="28" fillId="27" borderId="0" xfId="0" applyFont="1" applyFill="1" applyBorder="1" applyAlignment="1" applyProtection="1">
      <alignment/>
      <protection hidden="1"/>
    </xf>
    <xf numFmtId="0" fontId="0" fillId="27" borderId="44" xfId="0" applyFill="1" applyBorder="1" applyAlignment="1" applyProtection="1">
      <alignment vertical="top"/>
      <protection hidden="1"/>
    </xf>
    <xf numFmtId="0" fontId="0" fillId="27" borderId="38" xfId="0" applyFill="1" applyBorder="1" applyAlignment="1" applyProtection="1">
      <alignment vertical="top"/>
      <protection hidden="1"/>
    </xf>
    <xf numFmtId="0" fontId="0" fillId="27" borderId="36" xfId="0" applyFill="1" applyBorder="1" applyAlignment="1" applyProtection="1">
      <alignment vertical="top"/>
      <protection hidden="1"/>
    </xf>
    <xf numFmtId="165" fontId="0" fillId="27" borderId="45" xfId="0" applyNumberFormat="1" applyFill="1" applyBorder="1" applyAlignment="1" applyProtection="1">
      <alignment vertical="top"/>
      <protection hidden="1" locked="0"/>
    </xf>
    <xf numFmtId="0" fontId="39" fillId="27" borderId="0" xfId="0" applyFont="1" applyFill="1" applyAlignment="1" applyProtection="1">
      <alignment/>
      <protection hidden="1"/>
    </xf>
    <xf numFmtId="0" fontId="0" fillId="27" borderId="16" xfId="0" applyFill="1" applyBorder="1" applyAlignment="1" applyProtection="1">
      <alignment vertical="top"/>
      <protection hidden="1"/>
    </xf>
    <xf numFmtId="0" fontId="0" fillId="27" borderId="17" xfId="0" applyFill="1" applyBorder="1" applyAlignment="1" applyProtection="1">
      <alignment vertical="top"/>
      <protection hidden="1"/>
    </xf>
    <xf numFmtId="165" fontId="42" fillId="27" borderId="45" xfId="0" applyNumberFormat="1" applyFont="1" applyFill="1" applyBorder="1" applyAlignment="1" applyProtection="1">
      <alignment vertical="top"/>
      <protection hidden="1" locked="0"/>
    </xf>
    <xf numFmtId="0" fontId="0" fillId="27" borderId="33" xfId="0" applyFill="1" applyBorder="1" applyAlignment="1" applyProtection="1">
      <alignment vertical="top"/>
      <protection hidden="1"/>
    </xf>
    <xf numFmtId="0" fontId="0" fillId="27" borderId="34" xfId="0" applyFill="1" applyBorder="1" applyAlignment="1" applyProtection="1">
      <alignment vertical="top"/>
      <protection hidden="1"/>
    </xf>
    <xf numFmtId="165" fontId="42" fillId="27" borderId="46" xfId="0" applyNumberFormat="1" applyFont="1" applyFill="1" applyBorder="1" applyAlignment="1" applyProtection="1">
      <alignment vertical="top"/>
      <protection hidden="1" locked="0"/>
    </xf>
    <xf numFmtId="0" fontId="43" fillId="27" borderId="0" xfId="0" applyFont="1" applyFill="1" applyBorder="1" applyAlignment="1" applyProtection="1">
      <alignment vertical="top"/>
      <protection hidden="1"/>
    </xf>
    <xf numFmtId="0" fontId="0" fillId="27" borderId="0" xfId="0" applyFill="1" applyBorder="1" applyAlignment="1" applyProtection="1">
      <alignment vertical="top"/>
      <protection hidden="1"/>
    </xf>
    <xf numFmtId="165" fontId="42" fillId="27" borderId="0" xfId="0" applyNumberFormat="1" applyFont="1" applyFill="1" applyBorder="1" applyAlignment="1" applyProtection="1">
      <alignment vertical="top"/>
      <protection hidden="1"/>
    </xf>
    <xf numFmtId="0" fontId="24" fillId="27" borderId="0" xfId="0" applyFont="1" applyFill="1" applyBorder="1" applyAlignment="1" applyProtection="1">
      <alignment vertical="top"/>
      <protection hidden="1"/>
    </xf>
    <xf numFmtId="0" fontId="44" fillId="27" borderId="0" xfId="0" applyFont="1" applyFill="1" applyAlignment="1" applyProtection="1">
      <alignment/>
      <protection hidden="1"/>
    </xf>
    <xf numFmtId="0" fontId="21" fillId="27" borderId="0" xfId="0" applyFont="1" applyFill="1" applyAlignment="1" applyProtection="1">
      <alignment/>
      <protection hidden="1"/>
    </xf>
    <xf numFmtId="165" fontId="0" fillId="27" borderId="25" xfId="0" applyNumberFormat="1" applyFill="1" applyBorder="1" applyAlignment="1" applyProtection="1">
      <alignment horizontal="center"/>
      <protection hidden="1"/>
    </xf>
    <xf numFmtId="0" fontId="45" fillId="27" borderId="25" xfId="0" applyFont="1" applyFill="1" applyBorder="1" applyAlignment="1" applyProtection="1">
      <alignment/>
      <protection locked="0"/>
    </xf>
    <xf numFmtId="9" fontId="0" fillId="27" borderId="0" xfId="0" applyNumberFormat="1" applyFill="1" applyAlignment="1" applyProtection="1">
      <alignment/>
      <protection hidden="1"/>
    </xf>
    <xf numFmtId="0" fontId="45" fillId="27" borderId="25" xfId="0" applyFont="1" applyFill="1" applyBorder="1" applyAlignment="1" applyProtection="1">
      <alignment/>
      <protection hidden="1" locked="0"/>
    </xf>
    <xf numFmtId="0" fontId="24" fillId="27" borderId="0" xfId="0" applyFont="1" applyFill="1" applyAlignment="1" applyProtection="1">
      <alignment/>
      <protection hidden="1"/>
    </xf>
    <xf numFmtId="0" fontId="0" fillId="27" borderId="0" xfId="0" applyFill="1" applyAlignment="1" applyProtection="1">
      <alignment horizontal="right"/>
      <protection hidden="1"/>
    </xf>
    <xf numFmtId="165" fontId="45" fillId="27" borderId="47" xfId="0" applyNumberFormat="1" applyFont="1" applyFill="1" applyBorder="1" applyAlignment="1" applyProtection="1">
      <alignment horizontal="center"/>
      <protection hidden="1"/>
    </xf>
    <xf numFmtId="165" fontId="0" fillId="27" borderId="0" xfId="0" applyNumberFormat="1" applyFill="1" applyAlignment="1" applyProtection="1">
      <alignment/>
      <protection hidden="1"/>
    </xf>
    <xf numFmtId="0" fontId="46" fillId="27" borderId="0" xfId="0" applyFont="1" applyFill="1" applyAlignment="1" applyProtection="1">
      <alignment horizontal="right"/>
      <protection hidden="1"/>
    </xf>
    <xf numFmtId="167" fontId="42" fillId="27" borderId="0" xfId="0" applyNumberFormat="1" applyFont="1" applyFill="1" applyBorder="1" applyAlignment="1" applyProtection="1">
      <alignment horizontal="center"/>
      <protection hidden="1"/>
    </xf>
    <xf numFmtId="167" fontId="0" fillId="27" borderId="0" xfId="0" applyNumberFormat="1" applyFill="1" applyBorder="1" applyAlignment="1" applyProtection="1">
      <alignment horizontal="center"/>
      <protection hidden="1"/>
    </xf>
    <xf numFmtId="165" fontId="47" fillId="27" borderId="0" xfId="0" applyNumberFormat="1" applyFont="1" applyFill="1" applyAlignment="1" applyProtection="1">
      <alignment/>
      <protection hidden="1"/>
    </xf>
    <xf numFmtId="0" fontId="42" fillId="27" borderId="0" xfId="0" applyFont="1" applyFill="1" applyBorder="1" applyAlignment="1" applyProtection="1">
      <alignment/>
      <protection hidden="1"/>
    </xf>
    <xf numFmtId="165" fontId="0" fillId="27" borderId="0" xfId="0" applyNumberFormat="1" applyFill="1" applyBorder="1" applyAlignment="1" applyProtection="1">
      <alignment horizontal="center"/>
      <protection hidden="1"/>
    </xf>
    <xf numFmtId="0" fontId="0" fillId="27" borderId="0" xfId="0" applyFill="1" applyBorder="1" applyAlignment="1" applyProtection="1">
      <alignment horizontal="center"/>
      <protection hidden="1"/>
    </xf>
    <xf numFmtId="0" fontId="45" fillId="27" borderId="0" xfId="0" applyFont="1" applyFill="1" applyBorder="1" applyAlignment="1" applyProtection="1">
      <alignment/>
      <protection hidden="1" locked="0"/>
    </xf>
    <xf numFmtId="0" fontId="43" fillId="27" borderId="0" xfId="0" applyFont="1" applyFill="1" applyAlignment="1" applyProtection="1">
      <alignment horizontal="right"/>
      <protection hidden="1"/>
    </xf>
    <xf numFmtId="0" fontId="36" fillId="27" borderId="0" xfId="0" applyFont="1" applyFill="1" applyAlignment="1" applyProtection="1">
      <alignment/>
      <protection hidden="1"/>
    </xf>
    <xf numFmtId="0" fontId="36" fillId="27" borderId="0" xfId="0" applyFont="1" applyFill="1" applyAlignment="1" applyProtection="1">
      <alignment horizontal="right"/>
      <protection hidden="1"/>
    </xf>
    <xf numFmtId="167" fontId="48" fillId="27" borderId="0" xfId="0" applyNumberFormat="1" applyFont="1" applyFill="1" applyBorder="1" applyAlignment="1" applyProtection="1">
      <alignment horizontal="center"/>
      <protection hidden="1"/>
    </xf>
    <xf numFmtId="167" fontId="36" fillId="27" borderId="0" xfId="0" applyNumberFormat="1" applyFont="1" applyFill="1" applyBorder="1" applyAlignment="1" applyProtection="1">
      <alignment horizontal="center"/>
      <protection hidden="1"/>
    </xf>
    <xf numFmtId="167" fontId="0" fillId="27" borderId="0" xfId="0" applyNumberFormat="1" applyFill="1" applyBorder="1" applyAlignment="1">
      <alignment/>
    </xf>
    <xf numFmtId="167" fontId="45" fillId="27" borderId="25" xfId="0" applyNumberFormat="1" applyFont="1" applyFill="1" applyBorder="1" applyAlignment="1" applyProtection="1">
      <alignment horizontal="center"/>
      <protection hidden="1"/>
    </xf>
    <xf numFmtId="0" fontId="0" fillId="27" borderId="0" xfId="0" applyFont="1" applyFill="1" applyAlignment="1" applyProtection="1">
      <alignment/>
      <protection hidden="1"/>
    </xf>
    <xf numFmtId="167" fontId="45" fillId="27" borderId="0" xfId="0" applyNumberFormat="1" applyFont="1" applyFill="1" applyBorder="1" applyAlignment="1" applyProtection="1">
      <alignment horizontal="center"/>
      <protection hidden="1"/>
    </xf>
    <xf numFmtId="0" fontId="0" fillId="27" borderId="0" xfId="0" applyFill="1" applyAlignment="1" applyProtection="1">
      <alignment/>
      <protection hidden="1" locked="0"/>
    </xf>
    <xf numFmtId="0" fontId="0" fillId="27" borderId="34" xfId="0" applyFill="1" applyBorder="1" applyAlignment="1" applyProtection="1">
      <alignment/>
      <protection hidden="1" locked="0"/>
    </xf>
    <xf numFmtId="0" fontId="0" fillId="27" borderId="0" xfId="0" applyFill="1" applyAlignment="1" applyProtection="1">
      <alignment/>
      <protection/>
    </xf>
    <xf numFmtId="0" fontId="51" fillId="27" borderId="0" xfId="0" applyFont="1" applyFill="1" applyAlignment="1" applyProtection="1">
      <alignment horizontal="left"/>
      <protection/>
    </xf>
    <xf numFmtId="0" fontId="0" fillId="27" borderId="0" xfId="0" applyFill="1" applyAlignment="1" applyProtection="1">
      <alignment horizontal="centerContinuous"/>
      <protection/>
    </xf>
    <xf numFmtId="0" fontId="52" fillId="27" borderId="0" xfId="0" applyFont="1" applyFill="1" applyAlignment="1" applyProtection="1">
      <alignment horizontal="centerContinuous"/>
      <protection/>
    </xf>
    <xf numFmtId="0" fontId="21" fillId="27" borderId="15" xfId="0" applyFont="1" applyFill="1" applyBorder="1" applyAlignment="1" applyProtection="1" quotePrefix="1">
      <alignment horizontal="left"/>
      <protection/>
    </xf>
    <xf numFmtId="0" fontId="0" fillId="27" borderId="0" xfId="0" applyFill="1" applyBorder="1" applyAlignment="1" applyProtection="1">
      <alignment horizontal="centerContinuous"/>
      <protection/>
    </xf>
    <xf numFmtId="14" fontId="0" fillId="27" borderId="23" xfId="0" applyNumberFormat="1" applyFill="1" applyBorder="1" applyAlignment="1" applyProtection="1">
      <alignment horizontal="center"/>
      <protection locked="0"/>
    </xf>
    <xf numFmtId="0" fontId="0" fillId="27" borderId="22" xfId="0" applyFill="1" applyBorder="1" applyAlignment="1" applyProtection="1">
      <alignment horizontal="centerContinuous"/>
      <protection/>
    </xf>
    <xf numFmtId="0" fontId="21" fillId="27" borderId="15" xfId="0" applyFont="1" applyFill="1" applyBorder="1" applyAlignment="1" applyProtection="1">
      <alignment/>
      <protection/>
    </xf>
    <xf numFmtId="0" fontId="0" fillId="27" borderId="0" xfId="0" applyFill="1" applyBorder="1" applyAlignment="1" applyProtection="1">
      <alignment/>
      <protection/>
    </xf>
    <xf numFmtId="49" fontId="0" fillId="27" borderId="43" xfId="0" applyNumberFormat="1" applyFill="1" applyBorder="1" applyAlignment="1" applyProtection="1">
      <alignment horizontal="left"/>
      <protection locked="0"/>
    </xf>
    <xf numFmtId="0" fontId="0" fillId="27" borderId="48" xfId="0" applyFill="1" applyBorder="1" applyAlignment="1" applyProtection="1">
      <alignment/>
      <protection locked="0"/>
    </xf>
    <xf numFmtId="0" fontId="21" fillId="27" borderId="15" xfId="0" applyFont="1" applyFill="1" applyBorder="1" applyAlignment="1" applyProtection="1">
      <alignment horizontal="left"/>
      <protection/>
    </xf>
    <xf numFmtId="0" fontId="0" fillId="27" borderId="43" xfId="0" applyFill="1" applyBorder="1" applyAlignment="1" applyProtection="1">
      <alignment/>
      <protection locked="0"/>
    </xf>
    <xf numFmtId="0" fontId="53" fillId="27" borderId="0" xfId="0" applyFont="1" applyFill="1" applyAlignment="1" applyProtection="1">
      <alignment horizontal="right"/>
      <protection/>
    </xf>
    <xf numFmtId="49" fontId="0" fillId="27" borderId="43" xfId="0" applyNumberFormat="1" applyFill="1" applyBorder="1" applyAlignment="1" applyProtection="1">
      <alignment/>
      <protection locked="0"/>
    </xf>
    <xf numFmtId="0" fontId="0" fillId="27" borderId="27" xfId="0" applyFill="1" applyBorder="1" applyAlignment="1" applyProtection="1">
      <alignment/>
      <protection locked="0"/>
    </xf>
    <xf numFmtId="0" fontId="0" fillId="27" borderId="37" xfId="0" applyFill="1" applyBorder="1" applyAlignment="1" applyProtection="1">
      <alignment/>
      <protection locked="0"/>
    </xf>
    <xf numFmtId="0" fontId="0" fillId="27" borderId="29" xfId="0" applyFill="1" applyBorder="1" applyAlignment="1" applyProtection="1">
      <alignment/>
      <protection locked="0"/>
    </xf>
    <xf numFmtId="0" fontId="53" fillId="27" borderId="30" xfId="0" applyFont="1" applyFill="1" applyBorder="1" applyAlignment="1" applyProtection="1">
      <alignment/>
      <protection/>
    </xf>
    <xf numFmtId="164" fontId="0" fillId="0" borderId="36" xfId="0" applyNumberFormat="1" applyBorder="1" applyAlignment="1" applyProtection="1">
      <alignment/>
      <protection hidden="1" locked="0"/>
    </xf>
    <xf numFmtId="0" fontId="0" fillId="27" borderId="31" xfId="0" applyFill="1" applyBorder="1" applyAlignment="1" applyProtection="1">
      <alignment/>
      <protection/>
    </xf>
    <xf numFmtId="0" fontId="0" fillId="27" borderId="31" xfId="0" applyFill="1" applyBorder="1" applyAlignment="1" applyProtection="1">
      <alignment/>
      <protection/>
    </xf>
    <xf numFmtId="0" fontId="0" fillId="27" borderId="32" xfId="0" applyFill="1" applyBorder="1" applyAlignment="1" applyProtection="1">
      <alignment/>
      <protection/>
    </xf>
    <xf numFmtId="0" fontId="53" fillId="27" borderId="0" xfId="0" applyFont="1" applyFill="1" applyAlignment="1" applyProtection="1" quotePrefix="1">
      <alignment horizontal="center"/>
      <protection/>
    </xf>
    <xf numFmtId="0" fontId="21" fillId="27" borderId="0" xfId="0" applyFont="1" applyFill="1" applyAlignment="1" applyProtection="1">
      <alignment/>
      <protection/>
    </xf>
    <xf numFmtId="0" fontId="22" fillId="27" borderId="0" xfId="0" applyFont="1" applyFill="1" applyAlignment="1" applyProtection="1">
      <alignment/>
      <protection/>
    </xf>
    <xf numFmtId="0" fontId="0" fillId="27" borderId="0" xfId="0" applyFont="1" applyFill="1" applyAlignment="1" applyProtection="1">
      <alignment/>
      <protection/>
    </xf>
    <xf numFmtId="0" fontId="21" fillId="27" borderId="0" xfId="0" applyFont="1" applyFill="1" applyAlignment="1" applyProtection="1" quotePrefix="1">
      <alignment horizontal="left"/>
      <protection/>
    </xf>
    <xf numFmtId="0" fontId="21" fillId="27" borderId="0" xfId="0" applyFont="1" applyFill="1" applyAlignment="1" applyProtection="1">
      <alignment horizontal="left"/>
      <protection/>
    </xf>
    <xf numFmtId="0" fontId="0" fillId="27" borderId="0" xfId="0" applyFill="1" applyAlignment="1" applyProtection="1">
      <alignment horizontal="left"/>
      <protection/>
    </xf>
    <xf numFmtId="0" fontId="53" fillId="27" borderId="27" xfId="0" applyFont="1" applyFill="1" applyBorder="1" applyAlignment="1" applyProtection="1">
      <alignment/>
      <protection/>
    </xf>
    <xf numFmtId="0" fontId="0" fillId="27" borderId="37" xfId="0" applyFill="1" applyBorder="1" applyAlignment="1" applyProtection="1">
      <alignment/>
      <protection/>
    </xf>
    <xf numFmtId="0" fontId="0" fillId="27" borderId="28" xfId="0" applyFill="1" applyBorder="1" applyAlignment="1" applyProtection="1">
      <alignment/>
      <protection/>
    </xf>
    <xf numFmtId="0" fontId="0" fillId="27" borderId="21" xfId="0" applyFill="1" applyBorder="1" applyAlignment="1" applyProtection="1">
      <alignment/>
      <protection/>
    </xf>
    <xf numFmtId="0" fontId="46" fillId="27" borderId="0" xfId="0" applyFont="1" applyFill="1" applyBorder="1" applyAlignment="1" applyProtection="1">
      <alignment horizontal="center"/>
      <protection/>
    </xf>
    <xf numFmtId="0" fontId="0" fillId="27" borderId="24" xfId="0" applyFill="1" applyBorder="1" applyAlignment="1" applyProtection="1">
      <alignment/>
      <protection/>
    </xf>
    <xf numFmtId="43" fontId="0" fillId="27" borderId="19" xfId="42" applyFont="1" applyFill="1" applyBorder="1" applyAlignment="1" applyProtection="1">
      <alignment horizontal="center"/>
      <protection locked="0"/>
    </xf>
    <xf numFmtId="0" fontId="0" fillId="27" borderId="0" xfId="0" applyFill="1" applyBorder="1" applyAlignment="1" applyProtection="1">
      <alignment horizontal="center"/>
      <protection/>
    </xf>
    <xf numFmtId="2" fontId="0" fillId="27" borderId="17" xfId="0" applyNumberFormat="1" applyFont="1" applyFill="1" applyBorder="1" applyAlignment="1" applyProtection="1">
      <alignment horizontal="center"/>
      <protection locked="0"/>
    </xf>
    <xf numFmtId="169" fontId="0" fillId="27" borderId="17" xfId="42" applyNumberFormat="1" applyFont="1" applyFill="1" applyBorder="1" applyAlignment="1" applyProtection="1">
      <alignment horizontal="center"/>
      <protection locked="0"/>
    </xf>
    <xf numFmtId="0" fontId="0" fillId="27" borderId="0" xfId="0" applyNumberFormat="1" applyFont="1" applyFill="1" applyBorder="1" applyAlignment="1" applyProtection="1">
      <alignment horizontal="center"/>
      <protection/>
    </xf>
    <xf numFmtId="170" fontId="0" fillId="27" borderId="17" xfId="42" applyNumberFormat="1" applyFont="1" applyFill="1" applyBorder="1" applyAlignment="1" applyProtection="1">
      <alignment horizontal="center"/>
      <protection locked="0"/>
    </xf>
    <xf numFmtId="0" fontId="54" fillId="27" borderId="0" xfId="0" applyFont="1" applyFill="1" applyAlignment="1" applyProtection="1">
      <alignment horizontal="center"/>
      <protection/>
    </xf>
    <xf numFmtId="2" fontId="0" fillId="27" borderId="26" xfId="0" applyNumberFormat="1" applyFill="1" applyBorder="1" applyAlignment="1" applyProtection="1">
      <alignment horizontal="center"/>
      <protection locked="0"/>
    </xf>
    <xf numFmtId="0" fontId="46" fillId="27" borderId="21" xfId="0" applyFont="1" applyFill="1" applyBorder="1" applyAlignment="1" applyProtection="1">
      <alignment horizontal="center"/>
      <protection/>
    </xf>
    <xf numFmtId="0" fontId="52" fillId="27" borderId="0" xfId="0" applyFont="1" applyFill="1" applyBorder="1" applyAlignment="1" applyProtection="1">
      <alignment horizontal="center"/>
      <protection/>
    </xf>
    <xf numFmtId="0" fontId="0" fillId="27" borderId="24" xfId="0" applyFill="1" applyBorder="1" applyAlignment="1" applyProtection="1">
      <alignment horizontal="center"/>
      <protection/>
    </xf>
    <xf numFmtId="0" fontId="23" fillId="27" borderId="0" xfId="0" applyFont="1" applyFill="1" applyBorder="1" applyAlignment="1" applyProtection="1">
      <alignment horizontal="center"/>
      <protection/>
    </xf>
    <xf numFmtId="171" fontId="0" fillId="27" borderId="19" xfId="0" applyNumberFormat="1" applyFont="1" applyFill="1" applyBorder="1" applyAlignment="1" applyProtection="1">
      <alignment horizontal="center"/>
      <protection locked="0"/>
    </xf>
    <xf numFmtId="168" fontId="0" fillId="27" borderId="17" xfId="0" applyNumberFormat="1" applyFont="1" applyFill="1" applyBorder="1" applyAlignment="1" applyProtection="1">
      <alignment/>
      <protection locked="0"/>
    </xf>
    <xf numFmtId="43" fontId="0" fillId="27" borderId="17" xfId="42" applyFont="1" applyFill="1" applyBorder="1" applyAlignment="1" applyProtection="1">
      <alignment horizontal="center"/>
      <protection locked="0"/>
    </xf>
    <xf numFmtId="44" fontId="0" fillId="27" borderId="19" xfId="0" applyNumberFormat="1" applyFont="1" applyFill="1" applyBorder="1" applyAlignment="1" applyProtection="1">
      <alignment/>
      <protection locked="0"/>
    </xf>
    <xf numFmtId="0" fontId="0" fillId="27" borderId="0" xfId="0" applyFill="1" applyBorder="1" applyAlignment="1" applyProtection="1" quotePrefix="1">
      <alignment horizontal="right"/>
      <protection/>
    </xf>
    <xf numFmtId="10" fontId="0" fillId="27" borderId="17" xfId="59" applyNumberFormat="1" applyFont="1" applyFill="1" applyBorder="1" applyAlignment="1" applyProtection="1">
      <alignment horizontal="center"/>
      <protection locked="0"/>
    </xf>
    <xf numFmtId="10" fontId="0" fillId="27" borderId="17" xfId="44" applyNumberFormat="1" applyFont="1" applyFill="1" applyBorder="1" applyAlignment="1" applyProtection="1">
      <alignment horizontal="center"/>
      <protection locked="0"/>
    </xf>
    <xf numFmtId="0" fontId="0" fillId="27" borderId="0" xfId="0" applyFill="1" applyBorder="1" applyAlignment="1" applyProtection="1" quotePrefix="1">
      <alignment horizontal="left"/>
      <protection/>
    </xf>
    <xf numFmtId="44" fontId="21" fillId="27" borderId="17" xfId="0" applyNumberFormat="1" applyFont="1" applyFill="1" applyBorder="1" applyAlignment="1" applyProtection="1">
      <alignment/>
      <protection/>
    </xf>
    <xf numFmtId="0" fontId="46" fillId="27" borderId="0" xfId="0" applyFont="1" applyFill="1" applyBorder="1" applyAlignment="1" applyProtection="1">
      <alignment horizontal="left"/>
      <protection/>
    </xf>
    <xf numFmtId="0" fontId="21" fillId="27" borderId="0" xfId="0" applyFont="1" applyFill="1" applyBorder="1" applyAlignment="1" applyProtection="1">
      <alignment/>
      <protection/>
    </xf>
    <xf numFmtId="44" fontId="0" fillId="27" borderId="19" xfId="44" applyFont="1" applyFill="1" applyBorder="1" applyAlignment="1" applyProtection="1">
      <alignment/>
      <protection locked="0"/>
    </xf>
    <xf numFmtId="44" fontId="0" fillId="27" borderId="17" xfId="0" applyNumberFormat="1" applyFont="1" applyFill="1" applyBorder="1" applyAlignment="1" applyProtection="1">
      <alignment/>
      <protection locked="0"/>
    </xf>
    <xf numFmtId="2" fontId="55" fillId="27" borderId="17" xfId="0" applyNumberFormat="1" applyFont="1" applyFill="1" applyBorder="1" applyAlignment="1" applyProtection="1">
      <alignment/>
      <protection locked="0"/>
    </xf>
    <xf numFmtId="0" fontId="42" fillId="27" borderId="0" xfId="0" applyFont="1" applyFill="1" applyBorder="1" applyAlignment="1" applyProtection="1">
      <alignment/>
      <protection/>
    </xf>
    <xf numFmtId="0" fontId="55" fillId="27" borderId="0" xfId="0" applyFont="1" applyFill="1" applyBorder="1" applyAlignment="1" applyProtection="1">
      <alignment/>
      <protection/>
    </xf>
    <xf numFmtId="2" fontId="55" fillId="27" borderId="38" xfId="0" applyNumberFormat="1" applyFont="1" applyFill="1" applyBorder="1" applyAlignment="1" applyProtection="1">
      <alignment/>
      <protection locked="0"/>
    </xf>
    <xf numFmtId="0" fontId="21" fillId="27" borderId="0" xfId="0" applyFont="1" applyFill="1" applyBorder="1" applyAlignment="1" applyProtection="1">
      <alignment/>
      <protection/>
    </xf>
    <xf numFmtId="0" fontId="46" fillId="27" borderId="19" xfId="0" applyFont="1" applyFill="1" applyBorder="1" applyAlignment="1" applyProtection="1">
      <alignment horizontal="center"/>
      <protection/>
    </xf>
    <xf numFmtId="0" fontId="0" fillId="27" borderId="17" xfId="0" applyFill="1" applyBorder="1" applyAlignment="1" applyProtection="1">
      <alignment/>
      <protection/>
    </xf>
    <xf numFmtId="0" fontId="0" fillId="27" borderId="26" xfId="0" applyFill="1" applyBorder="1" applyAlignment="1" applyProtection="1">
      <alignment/>
      <protection/>
    </xf>
    <xf numFmtId="0" fontId="57" fillId="27" borderId="0" xfId="0" applyFont="1" applyFill="1" applyAlignment="1" applyProtection="1">
      <alignment/>
      <protection/>
    </xf>
    <xf numFmtId="0" fontId="23" fillId="27" borderId="0" xfId="0" applyFont="1" applyFill="1" applyBorder="1" applyAlignment="1" applyProtection="1">
      <alignment horizontal="left"/>
      <protection/>
    </xf>
    <xf numFmtId="0" fontId="60" fillId="27" borderId="0" xfId="0" applyFont="1" applyFill="1" applyAlignment="1" applyProtection="1">
      <alignment/>
      <protection/>
    </xf>
    <xf numFmtId="0" fontId="21" fillId="27" borderId="0" xfId="0" applyFont="1" applyFill="1" applyAlignment="1" applyProtection="1">
      <alignment horizontal="right"/>
      <protection/>
    </xf>
    <xf numFmtId="0" fontId="61" fillId="27" borderId="16" xfId="0" applyFont="1" applyFill="1" applyBorder="1" applyAlignment="1" applyProtection="1">
      <alignment/>
      <protection/>
    </xf>
    <xf numFmtId="0" fontId="61" fillId="27" borderId="19" xfId="0" applyFont="1" applyFill="1" applyBorder="1" applyAlignment="1" applyProtection="1">
      <alignment/>
      <protection/>
    </xf>
    <xf numFmtId="0" fontId="0" fillId="27" borderId="20" xfId="0" applyFill="1" applyBorder="1" applyAlignment="1" applyProtection="1">
      <alignment/>
      <protection/>
    </xf>
    <xf numFmtId="0" fontId="61" fillId="27" borderId="44" xfId="0" applyFont="1" applyFill="1" applyBorder="1" applyAlignment="1" applyProtection="1">
      <alignment/>
      <protection/>
    </xf>
    <xf numFmtId="0" fontId="0" fillId="27" borderId="36" xfId="0" applyFill="1" applyBorder="1" applyAlignment="1" applyProtection="1">
      <alignment/>
      <protection/>
    </xf>
    <xf numFmtId="0" fontId="61" fillId="27" borderId="43" xfId="0" applyFont="1" applyFill="1" applyBorder="1" applyAlignment="1" applyProtection="1">
      <alignment/>
      <protection/>
    </xf>
    <xf numFmtId="0" fontId="0" fillId="27" borderId="48" xfId="0" applyFill="1" applyBorder="1" applyAlignment="1" applyProtection="1">
      <alignment/>
      <protection/>
    </xf>
    <xf numFmtId="0" fontId="61" fillId="27" borderId="49" xfId="0" applyFont="1" applyFill="1" applyBorder="1" applyAlignment="1" applyProtection="1">
      <alignment/>
      <protection/>
    </xf>
    <xf numFmtId="0" fontId="0" fillId="27" borderId="50" xfId="0" applyFill="1" applyBorder="1" applyAlignment="1" applyProtection="1">
      <alignment/>
      <protection/>
    </xf>
    <xf numFmtId="0" fontId="61" fillId="27" borderId="51" xfId="0" applyFont="1" applyFill="1" applyBorder="1" applyAlignment="1" applyProtection="1">
      <alignment/>
      <protection/>
    </xf>
    <xf numFmtId="0" fontId="0" fillId="27" borderId="52" xfId="0" applyFill="1" applyBorder="1" applyAlignment="1" applyProtection="1">
      <alignment/>
      <protection/>
    </xf>
    <xf numFmtId="0" fontId="0" fillId="27" borderId="0" xfId="0" applyFont="1" applyFill="1" applyAlignment="1" applyProtection="1">
      <alignment horizontal="center"/>
      <protection/>
    </xf>
    <xf numFmtId="0" fontId="25" fillId="27" borderId="0" xfId="0" applyFont="1" applyFill="1" applyAlignment="1" applyProtection="1">
      <alignment horizontal="right"/>
      <protection/>
    </xf>
    <xf numFmtId="0" fontId="62" fillId="27" borderId="0" xfId="0" applyFont="1" applyFill="1" applyAlignment="1" applyProtection="1">
      <alignment/>
      <protection/>
    </xf>
    <xf numFmtId="0" fontId="25" fillId="27" borderId="0" xfId="0" applyFont="1" applyFill="1" applyAlignment="1" applyProtection="1">
      <alignment/>
      <protection/>
    </xf>
    <xf numFmtId="0" fontId="63" fillId="27" borderId="0" xfId="0" applyFont="1" applyFill="1" applyAlignment="1" applyProtection="1">
      <alignment horizontal="center"/>
      <protection/>
    </xf>
    <xf numFmtId="0" fontId="61" fillId="27" borderId="0" xfId="0" applyFont="1" applyFill="1" applyAlignment="1" applyProtection="1">
      <alignment/>
      <protection/>
    </xf>
    <xf numFmtId="2" fontId="25" fillId="27" borderId="17" xfId="0" applyNumberFormat="1" applyFont="1" applyFill="1" applyBorder="1" applyAlignment="1" applyProtection="1">
      <alignment horizontal="center"/>
      <protection locked="0"/>
    </xf>
    <xf numFmtId="0" fontId="64" fillId="27" borderId="0" xfId="0" applyFont="1" applyFill="1" applyAlignment="1" applyProtection="1">
      <alignment horizontal="center"/>
      <protection/>
    </xf>
    <xf numFmtId="0" fontId="29" fillId="27" borderId="0" xfId="0" applyNumberFormat="1" applyFont="1" applyFill="1" applyAlignment="1" applyProtection="1">
      <alignment horizontal="center"/>
      <protection/>
    </xf>
    <xf numFmtId="2" fontId="21" fillId="27" borderId="17" xfId="0" applyNumberFormat="1" applyFont="1" applyFill="1" applyBorder="1" applyAlignment="1" applyProtection="1">
      <alignment horizontal="center"/>
      <protection/>
    </xf>
    <xf numFmtId="2" fontId="21" fillId="27" borderId="0" xfId="0" applyNumberFormat="1" applyFont="1" applyFill="1" applyBorder="1" applyAlignment="1" applyProtection="1">
      <alignment/>
      <protection/>
    </xf>
    <xf numFmtId="0" fontId="28" fillId="27" borderId="0" xfId="0" applyFont="1" applyFill="1" applyAlignment="1" applyProtection="1">
      <alignment horizontal="center"/>
      <protection/>
    </xf>
    <xf numFmtId="1" fontId="0" fillId="27" borderId="0" xfId="0" applyNumberFormat="1" applyFont="1" applyFill="1" applyBorder="1" applyAlignment="1" applyProtection="1">
      <alignment horizontal="center"/>
      <protection/>
    </xf>
    <xf numFmtId="2" fontId="21" fillId="27" borderId="17" xfId="0" applyNumberFormat="1" applyFont="1" applyFill="1" applyBorder="1" applyAlignment="1" applyProtection="1">
      <alignment horizontal="center"/>
      <protection locked="0"/>
    </xf>
    <xf numFmtId="2" fontId="0" fillId="27" borderId="17" xfId="0" applyNumberFormat="1" applyFill="1" applyBorder="1" applyAlignment="1" applyProtection="1">
      <alignment horizontal="center"/>
      <protection locked="0"/>
    </xf>
    <xf numFmtId="2" fontId="25" fillId="27" borderId="0" xfId="0" applyNumberFormat="1" applyFont="1" applyFill="1" applyBorder="1" applyAlignment="1" applyProtection="1">
      <alignment horizontal="center"/>
      <protection/>
    </xf>
    <xf numFmtId="2" fontId="63" fillId="27" borderId="17" xfId="0" applyNumberFormat="1" applyFont="1" applyFill="1" applyBorder="1" applyAlignment="1" applyProtection="1">
      <alignment horizontal="center"/>
      <protection locked="0"/>
    </xf>
    <xf numFmtId="0" fontId="63" fillId="27" borderId="0" xfId="0" applyFont="1" applyFill="1" applyAlignment="1" applyProtection="1">
      <alignment/>
      <protection/>
    </xf>
    <xf numFmtId="2" fontId="61" fillId="27" borderId="17" xfId="0" applyNumberFormat="1" applyFont="1" applyFill="1" applyBorder="1" applyAlignment="1" applyProtection="1">
      <alignment horizontal="center"/>
      <protection locked="0"/>
    </xf>
    <xf numFmtId="0" fontId="0" fillId="27" borderId="0" xfId="0" applyFill="1" applyAlignment="1" applyProtection="1">
      <alignment horizontal="center"/>
      <protection/>
    </xf>
    <xf numFmtId="0" fontId="0" fillId="27" borderId="0" xfId="0" applyNumberFormat="1" applyFill="1" applyBorder="1" applyAlignment="1" applyProtection="1">
      <alignment horizontal="center"/>
      <protection/>
    </xf>
    <xf numFmtId="0" fontId="25" fillId="27" borderId="16" xfId="0" applyFont="1" applyFill="1" applyBorder="1" applyAlignment="1" applyProtection="1">
      <alignment/>
      <protection/>
    </xf>
    <xf numFmtId="0" fontId="61" fillId="27" borderId="17" xfId="0" applyFont="1" applyFill="1" applyBorder="1" applyAlignment="1" applyProtection="1">
      <alignment/>
      <protection/>
    </xf>
    <xf numFmtId="0" fontId="25" fillId="27" borderId="44" xfId="0" applyFont="1" applyFill="1" applyBorder="1" applyAlignment="1" applyProtection="1">
      <alignment/>
      <protection/>
    </xf>
    <xf numFmtId="0" fontId="0" fillId="27" borderId="38" xfId="0" applyFill="1" applyBorder="1" applyAlignment="1" applyProtection="1">
      <alignment/>
      <protection/>
    </xf>
    <xf numFmtId="0" fontId="61" fillId="27" borderId="38" xfId="0" applyFont="1" applyFill="1" applyBorder="1" applyAlignment="1" applyProtection="1">
      <alignment/>
      <protection/>
    </xf>
    <xf numFmtId="0" fontId="25" fillId="27" borderId="49" xfId="0" applyFont="1" applyFill="1" applyBorder="1" applyAlignment="1" applyProtection="1">
      <alignment/>
      <protection/>
    </xf>
    <xf numFmtId="0" fontId="0" fillId="27" borderId="53" xfId="0" applyFill="1" applyBorder="1" applyAlignment="1" applyProtection="1">
      <alignment/>
      <protection/>
    </xf>
    <xf numFmtId="0" fontId="61" fillId="27" borderId="0" xfId="0" applyFont="1" applyFill="1" applyAlignment="1" applyProtection="1">
      <alignment horizontal="right"/>
      <protection/>
    </xf>
    <xf numFmtId="0" fontId="34" fillId="27" borderId="0" xfId="0" applyFont="1" applyFill="1" applyAlignment="1" applyProtection="1">
      <alignment/>
      <protection/>
    </xf>
    <xf numFmtId="2" fontId="0" fillId="27" borderId="0" xfId="0" applyNumberFormat="1" applyFill="1" applyBorder="1" applyAlignment="1" applyProtection="1">
      <alignment horizontal="center"/>
      <protection/>
    </xf>
    <xf numFmtId="2" fontId="21" fillId="27" borderId="0" xfId="0" applyNumberFormat="1" applyFont="1" applyFill="1" applyBorder="1" applyAlignment="1" applyProtection="1">
      <alignment horizontal="center"/>
      <protection/>
    </xf>
    <xf numFmtId="44" fontId="45" fillId="27" borderId="0" xfId="44" applyFont="1" applyFill="1" applyAlignment="1">
      <alignment/>
    </xf>
    <xf numFmtId="0" fontId="21" fillId="27" borderId="0" xfId="0" applyFont="1" applyFill="1" applyAlignment="1">
      <alignment horizontal="right"/>
    </xf>
    <xf numFmtId="44" fontId="21" fillId="27" borderId="0" xfId="44" applyFont="1" applyFill="1" applyAlignment="1">
      <alignment/>
    </xf>
    <xf numFmtId="44" fontId="21" fillId="27" borderId="0" xfId="0" applyNumberFormat="1" applyFont="1" applyFill="1" applyAlignment="1">
      <alignment/>
    </xf>
    <xf numFmtId="0" fontId="46" fillId="27" borderId="0" xfId="0" applyFont="1" applyFill="1" applyAlignment="1" quotePrefix="1">
      <alignment horizontal="left"/>
    </xf>
    <xf numFmtId="0" fontId="46" fillId="27" borderId="0" xfId="0" applyFont="1" applyFill="1" applyAlignment="1">
      <alignment/>
    </xf>
    <xf numFmtId="0" fontId="27" fillId="28" borderId="54" xfId="0" applyFont="1" applyFill="1" applyBorder="1" applyAlignment="1" applyProtection="1">
      <alignment/>
      <protection/>
    </xf>
    <xf numFmtId="0" fontId="0" fillId="28" borderId="55" xfId="0" applyFill="1" applyBorder="1" applyAlignment="1" applyProtection="1">
      <alignment/>
      <protection/>
    </xf>
    <xf numFmtId="0" fontId="0" fillId="28" borderId="56" xfId="0" applyFill="1" applyBorder="1" applyAlignment="1" applyProtection="1">
      <alignment/>
      <protection/>
    </xf>
    <xf numFmtId="0" fontId="44" fillId="20" borderId="30" xfId="0" applyFont="1" applyFill="1" applyBorder="1" applyAlignment="1" applyProtection="1">
      <alignment horizontal="centerContinuous"/>
      <protection/>
    </xf>
    <xf numFmtId="0" fontId="0" fillId="20" borderId="31" xfId="0" applyFill="1" applyBorder="1" applyAlignment="1" applyProtection="1">
      <alignment horizontal="centerContinuous"/>
      <protection/>
    </xf>
    <xf numFmtId="0" fontId="0" fillId="20" borderId="32" xfId="0" applyFill="1" applyBorder="1" applyAlignment="1" applyProtection="1">
      <alignment horizontal="centerContinuous"/>
      <protection/>
    </xf>
    <xf numFmtId="165" fontId="0" fillId="28" borderId="47" xfId="0" applyNumberFormat="1" applyFill="1" applyBorder="1" applyAlignment="1" applyProtection="1">
      <alignment horizontal="right"/>
      <protection locked="0"/>
    </xf>
    <xf numFmtId="1" fontId="0" fillId="28" borderId="23" xfId="0" applyNumberFormat="1" applyFill="1" applyBorder="1" applyAlignment="1" applyProtection="1">
      <alignment horizontal="right"/>
      <protection locked="0"/>
    </xf>
    <xf numFmtId="2" fontId="0" fillId="28" borderId="23" xfId="0" applyNumberFormat="1" applyFill="1" applyBorder="1" applyAlignment="1" applyProtection="1">
      <alignment horizontal="right"/>
      <protection locked="0"/>
    </xf>
    <xf numFmtId="44" fontId="0" fillId="28" borderId="23" xfId="44" applyFont="1" applyFill="1" applyBorder="1" applyAlignment="1" applyProtection="1">
      <alignment horizontal="right"/>
      <protection locked="0"/>
    </xf>
    <xf numFmtId="168" fontId="0" fillId="28" borderId="23" xfId="44" applyNumberFormat="1" applyFont="1" applyFill="1" applyBorder="1" applyAlignment="1" applyProtection="1">
      <alignment horizontal="right"/>
      <protection locked="0"/>
    </xf>
    <xf numFmtId="10" fontId="0" fillId="28" borderId="23" xfId="59" applyNumberFormat="1" applyFont="1" applyFill="1" applyBorder="1" applyAlignment="1" applyProtection="1">
      <alignment horizontal="right"/>
      <protection locked="0"/>
    </xf>
    <xf numFmtId="10" fontId="0" fillId="28" borderId="18" xfId="59" applyNumberFormat="1" applyFont="1" applyFill="1" applyBorder="1" applyAlignment="1" applyProtection="1">
      <alignment horizontal="right"/>
      <protection locked="0"/>
    </xf>
    <xf numFmtId="0" fontId="0" fillId="20" borderId="25" xfId="0" applyFill="1" applyBorder="1" applyAlignment="1" applyProtection="1">
      <alignment/>
      <protection/>
    </xf>
    <xf numFmtId="2" fontId="0" fillId="28" borderId="17" xfId="0" applyNumberFormat="1" applyFont="1" applyFill="1" applyBorder="1" applyAlignment="1" applyProtection="1">
      <alignment horizontal="center"/>
      <protection locked="0"/>
    </xf>
    <xf numFmtId="12" fontId="28" fillId="27" borderId="25" xfId="0" applyNumberFormat="1" applyFont="1" applyFill="1" applyBorder="1" applyAlignment="1" applyProtection="1">
      <alignment/>
      <protection hidden="1" locked="0"/>
    </xf>
    <xf numFmtId="0" fontId="0" fillId="27" borderId="0" xfId="44" applyFont="1" applyFill="1" applyAlignment="1">
      <alignment/>
    </xf>
    <xf numFmtId="0" fontId="0" fillId="27" borderId="17" xfId="44" applyFont="1" applyFill="1" applyBorder="1" applyAlignment="1">
      <alignment/>
    </xf>
    <xf numFmtId="10" fontId="0" fillId="0" borderId="0" xfId="59" applyNumberFormat="1" applyFont="1" applyAlignment="1">
      <alignment horizontal="center"/>
    </xf>
    <xf numFmtId="0" fontId="20" fillId="29" borderId="0" xfId="0" applyFont="1" applyFill="1" applyAlignment="1" applyProtection="1">
      <alignment horizontal="center"/>
      <protection hidden="1"/>
    </xf>
    <xf numFmtId="0" fontId="21" fillId="27" borderId="0" xfId="0" applyFont="1" applyFill="1" applyAlignment="1">
      <alignment horizontal="center"/>
    </xf>
    <xf numFmtId="0" fontId="0" fillId="27" borderId="17" xfId="0" applyFill="1" applyBorder="1" applyAlignment="1">
      <alignment/>
    </xf>
    <xf numFmtId="0" fontId="29" fillId="27" borderId="17" xfId="0" applyFont="1" applyFill="1" applyBorder="1" applyAlignment="1">
      <alignment/>
    </xf>
    <xf numFmtId="0" fontId="0" fillId="27" borderId="38" xfId="0" applyFill="1" applyBorder="1" applyAlignment="1">
      <alignment/>
    </xf>
    <xf numFmtId="164" fontId="29" fillId="27" borderId="17" xfId="0" applyNumberFormat="1" applyFont="1" applyFill="1" applyBorder="1" applyAlignment="1">
      <alignment horizontal="center"/>
    </xf>
    <xf numFmtId="0" fontId="0" fillId="27" borderId="0" xfId="0" applyFill="1" applyAlignment="1">
      <alignment horizontal="center"/>
    </xf>
    <xf numFmtId="0" fontId="29" fillId="27" borderId="17" xfId="0" applyFont="1" applyFill="1" applyBorder="1" applyAlignment="1">
      <alignment horizontal="center"/>
    </xf>
    <xf numFmtId="165" fontId="28" fillId="27" borderId="17" xfId="0" applyNumberFormat="1" applyFont="1" applyFill="1" applyBorder="1" applyAlignment="1">
      <alignment horizontal="center"/>
    </xf>
    <xf numFmtId="165" fontId="0" fillId="27" borderId="43" xfId="0" applyNumberFormat="1" applyFill="1" applyBorder="1" applyAlignment="1" applyProtection="1">
      <alignment horizontal="center"/>
      <protection hidden="1"/>
    </xf>
    <xf numFmtId="165" fontId="0" fillId="27" borderId="38" xfId="0" applyNumberFormat="1" applyFill="1" applyBorder="1" applyAlignment="1" applyProtection="1">
      <alignment horizontal="center"/>
      <protection hidden="1"/>
    </xf>
    <xf numFmtId="165" fontId="0" fillId="27" borderId="36" xfId="0" applyNumberFormat="1" applyFill="1" applyBorder="1" applyAlignment="1" applyProtection="1">
      <alignment horizontal="center"/>
      <protection hidden="1"/>
    </xf>
    <xf numFmtId="165" fontId="45" fillId="27" borderId="43" xfId="0" applyNumberFormat="1" applyFont="1" applyFill="1" applyBorder="1" applyAlignment="1" applyProtection="1">
      <alignment horizontal="center"/>
      <protection hidden="1"/>
    </xf>
    <xf numFmtId="165" fontId="45" fillId="27" borderId="36" xfId="0" applyNumberFormat="1" applyFont="1" applyFill="1" applyBorder="1" applyAlignment="1" applyProtection="1">
      <alignment horizontal="center"/>
      <protection hidden="1"/>
    </xf>
    <xf numFmtId="0" fontId="28" fillId="27" borderId="17" xfId="0" applyFont="1" applyFill="1" applyBorder="1" applyAlignment="1" applyProtection="1">
      <alignment/>
      <protection hidden="1" locked="0"/>
    </xf>
    <xf numFmtId="0" fontId="28" fillId="27" borderId="38" xfId="0" applyFont="1" applyFill="1" applyBorder="1" applyAlignment="1" applyProtection="1">
      <alignment/>
      <protection hidden="1" locked="0"/>
    </xf>
    <xf numFmtId="0" fontId="0" fillId="27" borderId="38" xfId="0" applyFill="1" applyBorder="1" applyAlignment="1" applyProtection="1">
      <alignment/>
      <protection hidden="1" locked="0"/>
    </xf>
    <xf numFmtId="166" fontId="34" fillId="27" borderId="38" xfId="0" applyNumberFormat="1" applyFont="1" applyFill="1" applyBorder="1" applyAlignment="1" applyProtection="1">
      <alignment/>
      <protection hidden="1" locked="0"/>
    </xf>
    <xf numFmtId="0" fontId="0" fillId="27" borderId="17" xfId="0" applyFill="1" applyBorder="1" applyAlignment="1" applyProtection="1">
      <alignment/>
      <protection locked="0"/>
    </xf>
    <xf numFmtId="0" fontId="0" fillId="27" borderId="38" xfId="0" applyFill="1" applyBorder="1" applyAlignment="1" applyProtection="1">
      <alignment/>
      <protection locked="0"/>
    </xf>
    <xf numFmtId="0" fontId="35" fillId="27" borderId="0" xfId="0" applyFont="1" applyFill="1" applyAlignment="1" applyProtection="1">
      <alignment horizontal="center" wrapText="1"/>
      <protection hidden="1"/>
    </xf>
    <xf numFmtId="0" fontId="27" fillId="27" borderId="0" xfId="0" applyFont="1" applyFill="1" applyAlignment="1" applyProtection="1">
      <alignment/>
      <protection hidden="1"/>
    </xf>
    <xf numFmtId="0" fontId="40" fillId="27" borderId="0" xfId="0" applyFont="1" applyFill="1" applyAlignment="1" applyProtection="1">
      <alignment horizontal="center" wrapText="1"/>
      <protection hidden="1"/>
    </xf>
    <xf numFmtId="0" fontId="40" fillId="27" borderId="0" xfId="0" applyFont="1" applyFill="1" applyAlignment="1" applyProtection="1">
      <alignment/>
      <protection hidden="1"/>
    </xf>
    <xf numFmtId="164" fontId="28" fillId="0" borderId="43" xfId="0" applyNumberFormat="1" applyFont="1" applyBorder="1" applyAlignment="1" applyProtection="1">
      <alignment horizontal="center"/>
      <protection hidden="1" locked="0"/>
    </xf>
    <xf numFmtId="164" fontId="0" fillId="0" borderId="36" xfId="0" applyNumberFormat="1" applyBorder="1" applyAlignment="1" applyProtection="1">
      <alignment horizontal="center"/>
      <protection hidden="1" locked="0"/>
    </xf>
    <xf numFmtId="18" fontId="28" fillId="0" borderId="43" xfId="0" applyNumberFormat="1" applyFont="1" applyBorder="1" applyAlignment="1" applyProtection="1">
      <alignment horizontal="center"/>
      <protection hidden="1" locked="0"/>
    </xf>
    <xf numFmtId="18" fontId="0" fillId="0" borderId="36" xfId="0" applyNumberFormat="1" applyBorder="1" applyAlignment="1" applyProtection="1">
      <alignment horizontal="center"/>
      <protection hidden="1" locked="0"/>
    </xf>
    <xf numFmtId="164" fontId="28" fillId="0" borderId="43" xfId="0" applyNumberFormat="1" applyFont="1" applyBorder="1" applyAlignment="1" applyProtection="1">
      <alignment/>
      <protection hidden="1" locked="0"/>
    </xf>
    <xf numFmtId="165" fontId="28" fillId="0" borderId="43" xfId="0" applyNumberFormat="1" applyFont="1" applyFill="1" applyBorder="1" applyAlignment="1" applyProtection="1">
      <alignment horizontal="center"/>
      <protection hidden="1" locked="0"/>
    </xf>
    <xf numFmtId="165" fontId="28" fillId="0" borderId="36" xfId="0" applyNumberFormat="1" applyFont="1" applyBorder="1" applyAlignment="1" applyProtection="1">
      <alignment horizontal="center"/>
      <protection hidden="1" locked="0"/>
    </xf>
    <xf numFmtId="0" fontId="28" fillId="2" borderId="0" xfId="0" applyFont="1" applyFill="1" applyBorder="1" applyAlignment="1" applyProtection="1">
      <alignment horizontal="center"/>
      <protection hidden="1" locked="0"/>
    </xf>
    <xf numFmtId="0" fontId="0" fillId="2" borderId="22" xfId="0" applyFill="1" applyBorder="1" applyAlignment="1" applyProtection="1">
      <alignment horizontal="center"/>
      <protection hidden="1" locked="0"/>
    </xf>
    <xf numFmtId="0" fontId="0" fillId="2" borderId="0" xfId="0" applyFill="1" applyBorder="1" applyAlignment="1" applyProtection="1">
      <alignment horizontal="center"/>
      <protection hidden="1" locked="0"/>
    </xf>
    <xf numFmtId="165" fontId="28" fillId="0" borderId="48" xfId="0" applyNumberFormat="1" applyFont="1" applyFill="1" applyBorder="1" applyAlignment="1" applyProtection="1">
      <alignment horizontal="center"/>
      <protection hidden="1" locked="0"/>
    </xf>
    <xf numFmtId="165" fontId="28" fillId="0" borderId="48" xfId="0" applyNumberFormat="1" applyFont="1" applyBorder="1" applyAlignment="1" applyProtection="1">
      <alignment horizontal="center"/>
      <protection hidden="1" locked="0"/>
    </xf>
    <xf numFmtId="165" fontId="28" fillId="0" borderId="57" xfId="0" applyNumberFormat="1" applyFont="1" applyBorder="1" applyAlignment="1" applyProtection="1">
      <alignment horizontal="center"/>
      <protection hidden="1" locked="0"/>
    </xf>
    <xf numFmtId="165" fontId="28" fillId="0" borderId="50" xfId="0" applyNumberFormat="1" applyFont="1" applyBorder="1" applyAlignment="1" applyProtection="1">
      <alignment horizontal="center"/>
      <protection hidden="1" locked="0"/>
    </xf>
    <xf numFmtId="0" fontId="28" fillId="27" borderId="34" xfId="0" applyFont="1" applyFill="1" applyBorder="1" applyAlignment="1" applyProtection="1">
      <alignment horizontal="center"/>
      <protection hidden="1" locked="0"/>
    </xf>
    <xf numFmtId="0" fontId="39" fillId="27" borderId="0" xfId="0" applyFont="1" applyFill="1" applyAlignment="1" applyProtection="1">
      <alignment horizontal="right"/>
      <protection hidden="1"/>
    </xf>
    <xf numFmtId="0" fontId="39" fillId="27" borderId="0" xfId="0" applyFont="1" applyFill="1" applyAlignment="1">
      <alignment horizontal="right"/>
    </xf>
    <xf numFmtId="0" fontId="0" fillId="27" borderId="17" xfId="0" applyFill="1" applyBorder="1" applyAlignment="1" applyProtection="1">
      <alignment/>
      <protection hidden="1"/>
    </xf>
    <xf numFmtId="0" fontId="0" fillId="27" borderId="38" xfId="0" applyFill="1" applyBorder="1" applyAlignment="1" applyProtection="1">
      <alignment/>
      <protection hidden="1"/>
    </xf>
    <xf numFmtId="167" fontId="21" fillId="27" borderId="17" xfId="0" applyNumberFormat="1" applyFont="1" applyFill="1" applyBorder="1" applyAlignment="1" applyProtection="1">
      <alignment horizontal="center"/>
      <protection hidden="1"/>
    </xf>
    <xf numFmtId="167" fontId="21" fillId="27" borderId="17" xfId="0" applyNumberFormat="1" applyFont="1" applyFill="1" applyBorder="1" applyAlignment="1">
      <alignment horizontal="center"/>
    </xf>
    <xf numFmtId="165" fontId="41" fillId="0" borderId="43" xfId="0" applyNumberFormat="1" applyFont="1" applyBorder="1" applyAlignment="1" applyProtection="1">
      <alignment horizontal="center"/>
      <protection hidden="1"/>
    </xf>
    <xf numFmtId="165" fontId="41" fillId="0" borderId="48" xfId="0" applyNumberFormat="1" applyFont="1" applyBorder="1" applyAlignment="1" applyProtection="1">
      <alignment horizontal="center"/>
      <protection hidden="1"/>
    </xf>
    <xf numFmtId="165" fontId="28" fillId="0" borderId="43" xfId="0" applyNumberFormat="1" applyFont="1" applyBorder="1" applyAlignment="1" applyProtection="1">
      <alignment horizontal="center"/>
      <protection hidden="1" locked="0"/>
    </xf>
    <xf numFmtId="165" fontId="28" fillId="0" borderId="52" xfId="0" applyNumberFormat="1" applyFont="1" applyBorder="1" applyAlignment="1" applyProtection="1">
      <alignment horizontal="center"/>
      <protection hidden="1" locked="0"/>
    </xf>
    <xf numFmtId="165" fontId="41" fillId="27" borderId="43" xfId="0" applyNumberFormat="1" applyFont="1" applyFill="1" applyBorder="1" applyAlignment="1" applyProtection="1">
      <alignment horizontal="center"/>
      <protection hidden="1"/>
    </xf>
    <xf numFmtId="165" fontId="41" fillId="27" borderId="36" xfId="0" applyNumberFormat="1" applyFont="1" applyFill="1" applyBorder="1" applyAlignment="1" applyProtection="1">
      <alignment horizontal="center"/>
      <protection hidden="1"/>
    </xf>
    <xf numFmtId="165" fontId="41" fillId="0" borderId="36" xfId="0" applyNumberFormat="1" applyFont="1" applyBorder="1" applyAlignment="1" applyProtection="1">
      <alignment horizontal="center"/>
      <protection hidden="1"/>
    </xf>
    <xf numFmtId="167" fontId="48" fillId="27" borderId="30" xfId="0" applyNumberFormat="1" applyFont="1" applyFill="1" applyBorder="1" applyAlignment="1" applyProtection="1">
      <alignment horizontal="center"/>
      <protection hidden="1"/>
    </xf>
    <xf numFmtId="167" fontId="36" fillId="27" borderId="31" xfId="0" applyNumberFormat="1" applyFont="1" applyFill="1" applyBorder="1" applyAlignment="1" applyProtection="1">
      <alignment horizontal="center"/>
      <protection hidden="1"/>
    </xf>
    <xf numFmtId="167" fontId="0" fillId="27" borderId="31" xfId="0" applyNumberFormat="1" applyFill="1" applyBorder="1" applyAlignment="1">
      <alignment/>
    </xf>
    <xf numFmtId="167" fontId="0" fillId="27" borderId="32" xfId="0" applyNumberFormat="1" applyFill="1" applyBorder="1" applyAlignment="1">
      <alignment/>
    </xf>
    <xf numFmtId="0" fontId="44" fillId="27" borderId="0" xfId="0" applyFont="1" applyFill="1" applyAlignment="1" applyProtection="1">
      <alignment horizontal="center"/>
      <protection hidden="1"/>
    </xf>
    <xf numFmtId="0" fontId="24" fillId="27" borderId="0" xfId="0" applyFont="1" applyFill="1" applyBorder="1" applyAlignment="1" applyProtection="1">
      <alignment horizontal="center" vertical="top"/>
      <protection hidden="1"/>
    </xf>
    <xf numFmtId="167" fontId="42" fillId="27" borderId="43" xfId="0" applyNumberFormat="1" applyFont="1" applyFill="1" applyBorder="1" applyAlignment="1" applyProtection="1">
      <alignment/>
      <protection hidden="1"/>
    </xf>
    <xf numFmtId="167" fontId="42" fillId="27" borderId="36" xfId="0" applyNumberFormat="1" applyFont="1" applyFill="1" applyBorder="1" applyAlignment="1" applyProtection="1">
      <alignment/>
      <protection hidden="1"/>
    </xf>
    <xf numFmtId="0" fontId="0" fillId="27" borderId="36" xfId="0" applyFill="1" applyBorder="1" applyAlignment="1" applyProtection="1">
      <alignment horizontal="center"/>
      <protection hidden="1"/>
    </xf>
    <xf numFmtId="167" fontId="42" fillId="27" borderId="43" xfId="0" applyNumberFormat="1" applyFont="1" applyFill="1" applyBorder="1" applyAlignment="1" applyProtection="1">
      <alignment horizontal="center"/>
      <protection hidden="1"/>
    </xf>
    <xf numFmtId="167" fontId="42" fillId="27" borderId="36" xfId="0" applyNumberFormat="1" applyFont="1" applyFill="1" applyBorder="1" applyAlignment="1" applyProtection="1">
      <alignment horizontal="center"/>
      <protection hidden="1"/>
    </xf>
    <xf numFmtId="167" fontId="0" fillId="27" borderId="36" xfId="0" applyNumberFormat="1" applyFill="1" applyBorder="1" applyAlignment="1" applyProtection="1">
      <alignment horizontal="center"/>
      <protection hidden="1"/>
    </xf>
    <xf numFmtId="0" fontId="12" fillId="27" borderId="0" xfId="53" applyFill="1" applyAlignment="1" applyProtection="1">
      <alignment horizontal="center"/>
      <protection/>
    </xf>
    <xf numFmtId="0" fontId="50" fillId="27" borderId="0" xfId="0" applyFont="1" applyFill="1" applyAlignment="1">
      <alignment horizontal="center"/>
    </xf>
    <xf numFmtId="0" fontId="49" fillId="27" borderId="0" xfId="0" applyFont="1" applyFill="1" applyAlignment="1" applyProtection="1">
      <alignment horizontal="center"/>
      <protection/>
    </xf>
    <xf numFmtId="0" fontId="0" fillId="27" borderId="0" xfId="0" applyFill="1" applyAlignment="1">
      <alignment/>
    </xf>
    <xf numFmtId="0" fontId="50" fillId="27" borderId="0" xfId="0" applyFont="1" applyFill="1" applyAlignment="1" applyProtection="1">
      <alignment horizontal="center"/>
      <protection/>
    </xf>
    <xf numFmtId="0" fontId="50" fillId="28" borderId="30" xfId="0" applyFont="1" applyFill="1" applyBorder="1" applyAlignment="1" applyProtection="1">
      <alignment horizontal="center"/>
      <protection/>
    </xf>
    <xf numFmtId="0" fontId="21" fillId="28" borderId="31" xfId="0" applyFont="1" applyFill="1" applyBorder="1" applyAlignment="1" applyProtection="1">
      <alignment horizontal="center"/>
      <protection/>
    </xf>
    <xf numFmtId="0" fontId="21" fillId="28" borderId="32" xfId="0" applyFont="1" applyFill="1" applyBorder="1" applyAlignment="1" applyProtection="1">
      <alignment horizontal="center"/>
      <protection/>
    </xf>
    <xf numFmtId="0" fontId="50" fillId="27" borderId="30" xfId="0" applyFont="1" applyFill="1" applyBorder="1" applyAlignment="1" applyProtection="1">
      <alignment horizontal="center"/>
      <protection/>
    </xf>
    <xf numFmtId="0" fontId="21" fillId="27" borderId="31" xfId="0" applyFont="1" applyFill="1" applyBorder="1" applyAlignment="1" applyProtection="1">
      <alignment horizontal="center"/>
      <protection/>
    </xf>
    <xf numFmtId="0" fontId="21" fillId="27" borderId="32" xfId="0" applyFont="1" applyFill="1" applyBorder="1" applyAlignment="1" applyProtection="1">
      <alignment horizontal="center"/>
      <protection/>
    </xf>
    <xf numFmtId="0" fontId="0" fillId="27" borderId="17" xfId="44" applyFont="1" applyFill="1" applyBorder="1" applyAlignment="1" applyProtection="1">
      <alignment/>
      <protection locked="0"/>
    </xf>
    <xf numFmtId="0" fontId="56" fillId="27" borderId="0" xfId="44" applyFont="1" applyFill="1" applyBorder="1" applyAlignment="1" applyProtection="1">
      <alignment/>
      <protection locked="0"/>
    </xf>
    <xf numFmtId="0" fontId="0" fillId="27" borderId="0" xfId="44" applyFont="1" applyFill="1" applyAlignment="1">
      <alignment horizontal="center"/>
    </xf>
    <xf numFmtId="0" fontId="0" fillId="27" borderId="0" xfId="44" applyNumberFormat="1" applyFont="1" applyFill="1" applyAlignment="1">
      <alignment horizontal="center"/>
    </xf>
    <xf numFmtId="44" fontId="67" fillId="27" borderId="37" xfId="0" applyNumberFormat="1" applyFont="1" applyFill="1" applyBorder="1" applyAlignment="1">
      <alignment/>
    </xf>
    <xf numFmtId="49" fontId="66" fillId="27" borderId="0" xfId="0" applyNumberFormat="1" applyFont="1" applyFill="1" applyAlignment="1">
      <alignment horizontal="center"/>
    </xf>
    <xf numFmtId="44" fontId="47" fillId="27" borderId="0" xfId="59" applyNumberFormat="1" applyFont="1" applyFill="1" applyAlignment="1">
      <alignment horizontal="center"/>
    </xf>
    <xf numFmtId="49" fontId="47" fillId="27" borderId="0" xfId="0" applyNumberFormat="1" applyFont="1" applyFill="1" applyAlignment="1">
      <alignment/>
    </xf>
    <xf numFmtId="0" fontId="44" fillId="26" borderId="30" xfId="0" applyFont="1" applyFill="1" applyBorder="1" applyAlignment="1">
      <alignment horizontal="center"/>
    </xf>
    <xf numFmtId="0" fontId="44" fillId="26" borderId="31" xfId="0" applyFont="1" applyFill="1" applyBorder="1" applyAlignment="1">
      <alignment horizontal="center"/>
    </xf>
    <xf numFmtId="0" fontId="44" fillId="26" borderId="32" xfId="0" applyFont="1" applyFill="1" applyBorder="1" applyAlignment="1">
      <alignment horizontal="center"/>
    </xf>
    <xf numFmtId="49" fontId="66" fillId="27" borderId="0" xfId="0" applyNumberFormat="1" applyFont="1" applyFill="1" applyAlignment="1">
      <alignment/>
    </xf>
    <xf numFmtId="0" fontId="70" fillId="27" borderId="58" xfId="0" applyFont="1" applyFill="1" applyBorder="1" applyAlignment="1" quotePrefix="1">
      <alignment horizontal="left"/>
    </xf>
    <xf numFmtId="0" fontId="0" fillId="27" borderId="59" xfId="0" applyFill="1" applyBorder="1" applyAlignment="1">
      <alignment/>
    </xf>
    <xf numFmtId="0" fontId="0" fillId="27" borderId="60" xfId="0" applyFill="1" applyBorder="1" applyAlignment="1">
      <alignment/>
    </xf>
    <xf numFmtId="0" fontId="46" fillId="27" borderId="61" xfId="0" applyFont="1" applyFill="1" applyBorder="1" applyAlignment="1">
      <alignment/>
    </xf>
    <xf numFmtId="0" fontId="0" fillId="27" borderId="0" xfId="0" applyFill="1" applyBorder="1" applyAlignment="1">
      <alignment/>
    </xf>
    <xf numFmtId="0" fontId="0" fillId="27" borderId="62" xfId="0" applyFill="1" applyBorder="1" applyAlignment="1">
      <alignment/>
    </xf>
    <xf numFmtId="0" fontId="46" fillId="27" borderId="63" xfId="0" applyFont="1" applyFill="1" applyBorder="1" applyAlignment="1">
      <alignment/>
    </xf>
    <xf numFmtId="0" fontId="0" fillId="27" borderId="64" xfId="0" applyFill="1" applyBorder="1" applyAlignment="1">
      <alignment/>
    </xf>
    <xf numFmtId="0" fontId="0" fillId="27" borderId="65" xfId="0" applyFill="1" applyBorder="1" applyAlignment="1">
      <alignment/>
    </xf>
    <xf numFmtId="49" fontId="0" fillId="0" borderId="17" xfId="0" applyNumberFormat="1" applyBorder="1" applyAlignment="1" applyProtection="1">
      <alignment horizontal="center"/>
      <protection hidden="1" locked="0"/>
    </xf>
    <xf numFmtId="0" fontId="0" fillId="0" borderId="17" xfId="0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Estimated Power Savings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Current Estimated Power Cost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'Power Cost Analysis'!$B$10:$B$21</c:f>
              <c:strCache/>
            </c:strRef>
          </c:cat>
          <c:val>
            <c:numRef>
              <c:f>'Power Cost Analysis'!$D$10:$D$21</c:f>
              <c:numCache/>
            </c:numRef>
          </c:val>
          <c:shape val="box"/>
        </c:ser>
        <c:ser>
          <c:idx val="1"/>
          <c:order val="1"/>
          <c:tx>
            <c:v>Estimated Power Cost with ArtiKool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'Power Cost Analysis'!$B$10:$B$21</c:f>
              <c:strCache/>
            </c:strRef>
          </c:cat>
          <c:val>
            <c:numRef>
              <c:f>'Power Cost Analysis'!$H$10:$H$21</c:f>
              <c:numCache/>
            </c:numRef>
          </c:val>
          <c:shape val="box"/>
        </c:ser>
        <c:shape val="box"/>
        <c:axId val="28853131"/>
        <c:axId val="58351588"/>
      </c:bar3DChart>
      <c:catAx>
        <c:axId val="288531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8351588"/>
        <c:crosses val="autoZero"/>
        <c:auto val="1"/>
        <c:lblOffset val="100"/>
        <c:noMultiLvlLbl val="0"/>
      </c:catAx>
      <c:valAx>
        <c:axId val="583515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85313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jpeg" /><Relationship Id="rId3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495300</xdr:colOff>
      <xdr:row>0</xdr:row>
      <xdr:rowOff>76200</xdr:rowOff>
    </xdr:from>
    <xdr:to>
      <xdr:col>6</xdr:col>
      <xdr:colOff>314325</xdr:colOff>
      <xdr:row>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76200"/>
          <a:ext cx="22574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0</xdr:row>
      <xdr:rowOff>9525</xdr:rowOff>
    </xdr:from>
    <xdr:to>
      <xdr:col>2</xdr:col>
      <xdr:colOff>276225</xdr:colOff>
      <xdr:row>1</xdr:row>
      <xdr:rowOff>742950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9525"/>
          <a:ext cx="10382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85725</xdr:colOff>
      <xdr:row>0</xdr:row>
      <xdr:rowOff>57150</xdr:rowOff>
    </xdr:from>
    <xdr:to>
      <xdr:col>10</xdr:col>
      <xdr:colOff>85725</xdr:colOff>
      <xdr:row>4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8625" y="57150"/>
          <a:ext cx="12192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304800</xdr:colOff>
      <xdr:row>0</xdr:row>
      <xdr:rowOff>38100</xdr:rowOff>
    </xdr:from>
    <xdr:to>
      <xdr:col>7</xdr:col>
      <xdr:colOff>238125</xdr:colOff>
      <xdr:row>3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0" y="38100"/>
          <a:ext cx="22574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161925</xdr:colOff>
      <xdr:row>6</xdr:row>
      <xdr:rowOff>85725</xdr:rowOff>
    </xdr:from>
    <xdr:to>
      <xdr:col>22</xdr:col>
      <xdr:colOff>342900</xdr:colOff>
      <xdr:row>10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91125" y="1504950"/>
          <a:ext cx="293370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0</xdr:row>
      <xdr:rowOff>104775</xdr:rowOff>
    </xdr:from>
    <xdr:to>
      <xdr:col>6</xdr:col>
      <xdr:colOff>76200</xdr:colOff>
      <xdr:row>7</xdr:row>
      <xdr:rowOff>238125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104775"/>
          <a:ext cx="198120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285750</xdr:colOff>
      <xdr:row>0</xdr:row>
      <xdr:rowOff>0</xdr:rowOff>
    </xdr:from>
    <xdr:to>
      <xdr:col>7</xdr:col>
      <xdr:colOff>104775</xdr:colOff>
      <xdr:row>1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0"/>
          <a:ext cx="22574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276225</xdr:colOff>
      <xdr:row>3</xdr:row>
      <xdr:rowOff>85725</xdr:rowOff>
    </xdr:from>
    <xdr:to>
      <xdr:col>9</xdr:col>
      <xdr:colOff>428625</xdr:colOff>
      <xdr:row>12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29050" y="1371600"/>
          <a:ext cx="198120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23</xdr:row>
      <xdr:rowOff>28575</xdr:rowOff>
    </xdr:from>
    <xdr:to>
      <xdr:col>10</xdr:col>
      <xdr:colOff>571500</xdr:colOff>
      <xdr:row>42</xdr:row>
      <xdr:rowOff>47625</xdr:rowOff>
    </xdr:to>
    <xdr:graphicFrame>
      <xdr:nvGraphicFramePr>
        <xdr:cNvPr id="1" name="Chart 2"/>
        <xdr:cNvGraphicFramePr/>
      </xdr:nvGraphicFramePr>
      <xdr:xfrm>
        <a:off x="781050" y="4581525"/>
        <a:ext cx="5886450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238125</xdr:colOff>
      <xdr:row>2</xdr:row>
      <xdr:rowOff>38100</xdr:rowOff>
    </xdr:from>
    <xdr:to>
      <xdr:col>2</xdr:col>
      <xdr:colOff>314325</xdr:colOff>
      <xdr:row>9</xdr:row>
      <xdr:rowOff>19050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1143000"/>
          <a:ext cx="12954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523875</xdr:colOff>
      <xdr:row>0</xdr:row>
      <xdr:rowOff>0</xdr:rowOff>
    </xdr:from>
    <xdr:to>
      <xdr:col>6</xdr:col>
      <xdr:colOff>342900</xdr:colOff>
      <xdr:row>1</xdr:row>
      <xdr:rowOff>57150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43075" y="0"/>
          <a:ext cx="22574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285750</xdr:colOff>
      <xdr:row>0</xdr:row>
      <xdr:rowOff>0</xdr:rowOff>
    </xdr:from>
    <xdr:to>
      <xdr:col>6</xdr:col>
      <xdr:colOff>104775</xdr:colOff>
      <xdr:row>1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0"/>
          <a:ext cx="22574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400050</xdr:colOff>
      <xdr:row>9</xdr:row>
      <xdr:rowOff>9525</xdr:rowOff>
    </xdr:from>
    <xdr:to>
      <xdr:col>8</xdr:col>
      <xdr:colOff>476250</xdr:colOff>
      <xdr:row>15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57650" y="2324100"/>
          <a:ext cx="12954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info@artikool.com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55"/>
  <sheetViews>
    <sheetView workbookViewId="0" topLeftCell="A1">
      <selection activeCell="J16" sqref="J16"/>
    </sheetView>
  </sheetViews>
  <sheetFormatPr defaultColWidth="9.140625" defaultRowHeight="12.75"/>
  <cols>
    <col min="1" max="1" width="4.421875" style="51" customWidth="1"/>
    <col min="2" max="16384" width="9.140625" style="51" customWidth="1"/>
  </cols>
  <sheetData>
    <row r="1" ht="12.75"/>
    <row r="2" ht="60" customHeight="1"/>
    <row r="3" spans="1:9" ht="26.25">
      <c r="A3" s="300" t="s">
        <v>148</v>
      </c>
      <c r="B3" s="300"/>
      <c r="C3" s="300"/>
      <c r="D3" s="300"/>
      <c r="E3" s="300"/>
      <c r="F3" s="300"/>
      <c r="G3" s="300"/>
      <c r="H3" s="300"/>
      <c r="I3" s="300"/>
    </row>
    <row r="4" spans="3:7" ht="12.75">
      <c r="C4" s="301" t="s">
        <v>331</v>
      </c>
      <c r="D4" s="301"/>
      <c r="E4" s="301"/>
      <c r="F4" s="301"/>
      <c r="G4" s="301"/>
    </row>
    <row r="5" spans="3:7" ht="12.75">
      <c r="C5" s="63"/>
      <c r="D5" s="63"/>
      <c r="E5" s="63"/>
      <c r="F5" s="63"/>
      <c r="G5" s="63"/>
    </row>
    <row r="7" ht="12.75">
      <c r="B7" s="51" t="s">
        <v>149</v>
      </c>
    </row>
    <row r="8" ht="12.75">
      <c r="B8" s="51" t="s">
        <v>321</v>
      </c>
    </row>
    <row r="9" ht="12.75">
      <c r="B9" s="64" t="s">
        <v>319</v>
      </c>
    </row>
    <row r="10" ht="12.75">
      <c r="B10" s="64" t="s">
        <v>322</v>
      </c>
    </row>
    <row r="12" ht="12.75">
      <c r="B12" s="51" t="s">
        <v>342</v>
      </c>
    </row>
    <row r="13" ht="12.75">
      <c r="B13" s="51" t="s">
        <v>150</v>
      </c>
    </row>
    <row r="16" spans="2:3" ht="12.75">
      <c r="B16" s="63">
        <v>1</v>
      </c>
      <c r="C16" s="51" t="s">
        <v>208</v>
      </c>
    </row>
    <row r="17" ht="12.75">
      <c r="B17" s="65"/>
    </row>
    <row r="18" spans="2:3" ht="12.75">
      <c r="B18" s="63">
        <v>2</v>
      </c>
      <c r="C18" s="51" t="s">
        <v>209</v>
      </c>
    </row>
    <row r="19" spans="2:3" ht="12.75">
      <c r="B19" s="65"/>
      <c r="C19" s="51" t="s">
        <v>210</v>
      </c>
    </row>
    <row r="20" spans="2:3" ht="12.75">
      <c r="B20" s="65"/>
      <c r="C20" s="51" t="s">
        <v>211</v>
      </c>
    </row>
    <row r="21" ht="12.75">
      <c r="B21" s="65"/>
    </row>
    <row r="22" spans="2:3" ht="12.75">
      <c r="B22" s="63">
        <v>3</v>
      </c>
      <c r="C22" s="51" t="s">
        <v>212</v>
      </c>
    </row>
    <row r="23" spans="2:3" ht="12.75">
      <c r="B23" s="65"/>
      <c r="C23" s="51" t="s">
        <v>213</v>
      </c>
    </row>
    <row r="24" ht="12.75">
      <c r="B24" s="65"/>
    </row>
    <row r="25" spans="2:3" ht="12.75">
      <c r="B25" s="63">
        <v>4</v>
      </c>
      <c r="C25" s="51" t="s">
        <v>175</v>
      </c>
    </row>
    <row r="26" ht="12.75">
      <c r="C26" s="51" t="s">
        <v>155</v>
      </c>
    </row>
    <row r="27" ht="12.75">
      <c r="C27" s="51" t="s">
        <v>152</v>
      </c>
    </row>
    <row r="28" ht="12.75">
      <c r="C28" s="51" t="s">
        <v>153</v>
      </c>
    </row>
    <row r="29" ht="12.75">
      <c r="C29" s="51" t="s">
        <v>154</v>
      </c>
    </row>
    <row r="31" spans="2:3" ht="12.75">
      <c r="B31" s="63">
        <v>5</v>
      </c>
      <c r="C31" s="51" t="s">
        <v>323</v>
      </c>
    </row>
    <row r="32" ht="12.75">
      <c r="C32" s="51" t="s">
        <v>176</v>
      </c>
    </row>
    <row r="33" ht="12.75">
      <c r="C33" s="66" t="s">
        <v>156</v>
      </c>
    </row>
    <row r="35" spans="2:3" ht="12.75">
      <c r="B35" s="63">
        <v>6</v>
      </c>
      <c r="C35" s="51" t="s">
        <v>157</v>
      </c>
    </row>
    <row r="36" ht="12.75">
      <c r="C36" s="51" t="s">
        <v>158</v>
      </c>
    </row>
    <row r="37" ht="12.75">
      <c r="C37" s="51" t="s">
        <v>159</v>
      </c>
    </row>
    <row r="38" ht="12.75">
      <c r="C38" s="51" t="s">
        <v>160</v>
      </c>
    </row>
    <row r="39" ht="12.75">
      <c r="C39" s="51" t="s">
        <v>161</v>
      </c>
    </row>
    <row r="40" ht="12.75">
      <c r="C40" s="51" t="s">
        <v>162</v>
      </c>
    </row>
    <row r="41" ht="12.75">
      <c r="C41" s="51" t="s">
        <v>163</v>
      </c>
    </row>
    <row r="43" spans="2:3" ht="12.75">
      <c r="B43" s="63">
        <v>7</v>
      </c>
      <c r="C43" s="51" t="s">
        <v>302</v>
      </c>
    </row>
    <row r="45" spans="2:3" ht="12.75">
      <c r="B45" s="63">
        <v>8</v>
      </c>
      <c r="C45" s="51" t="s">
        <v>165</v>
      </c>
    </row>
    <row r="46" ht="12.75">
      <c r="C46" s="51" t="s">
        <v>166</v>
      </c>
    </row>
    <row r="47" ht="12.75">
      <c r="C47" s="51" t="s">
        <v>167</v>
      </c>
    </row>
    <row r="49" spans="2:3" ht="12.75">
      <c r="B49" s="63">
        <v>9</v>
      </c>
      <c r="C49" s="51" t="s">
        <v>343</v>
      </c>
    </row>
    <row r="50" spans="2:3" ht="12.75">
      <c r="B50" s="63"/>
      <c r="C50" s="51" t="s">
        <v>172</v>
      </c>
    </row>
    <row r="51" spans="2:3" ht="12.75">
      <c r="B51" s="63"/>
      <c r="C51" s="51" t="s">
        <v>173</v>
      </c>
    </row>
    <row r="52" ht="12.75">
      <c r="B52" s="63"/>
    </row>
    <row r="53" ht="12.75">
      <c r="C53" s="51" t="s">
        <v>168</v>
      </c>
    </row>
    <row r="55" ht="12.75">
      <c r="C55" s="51" t="s">
        <v>169</v>
      </c>
    </row>
  </sheetData>
  <mergeCells count="2">
    <mergeCell ref="A3:I3"/>
    <mergeCell ref="C4:G4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43"/>
  <sheetViews>
    <sheetView workbookViewId="0" topLeftCell="A1">
      <selection activeCell="L12" sqref="L12"/>
    </sheetView>
  </sheetViews>
  <sheetFormatPr defaultColWidth="9.140625" defaultRowHeight="12.75"/>
  <cols>
    <col min="1" max="3" width="9.140625" style="51" customWidth="1"/>
    <col min="4" max="4" width="7.57421875" style="51" customWidth="1"/>
    <col min="5" max="5" width="4.28125" style="51" customWidth="1"/>
    <col min="6" max="6" width="9.140625" style="51" customWidth="1"/>
    <col min="7" max="7" width="4.7109375" style="51" customWidth="1"/>
    <col min="8" max="16384" width="9.140625" style="51" customWidth="1"/>
  </cols>
  <sheetData>
    <row r="1" ht="12.75"/>
    <row r="2" ht="24" customHeight="1"/>
    <row r="3" ht="15" customHeight="1">
      <c r="A3" s="67" t="s">
        <v>177</v>
      </c>
    </row>
    <row r="4" spans="1:2" ht="23.25">
      <c r="A4" s="67"/>
      <c r="B4" s="68" t="s">
        <v>341</v>
      </c>
    </row>
    <row r="5" spans="1:2" ht="20.25">
      <c r="A5" s="67"/>
      <c r="B5" s="69" t="s">
        <v>178</v>
      </c>
    </row>
    <row r="6" spans="1:2" ht="15">
      <c r="A6" s="67"/>
      <c r="B6" s="70"/>
    </row>
    <row r="7" spans="1:12" ht="15.75">
      <c r="A7" s="67"/>
      <c r="B7" s="71" t="s">
        <v>14</v>
      </c>
      <c r="C7" s="305"/>
      <c r="D7" s="302"/>
      <c r="F7" s="71" t="s">
        <v>215</v>
      </c>
      <c r="G7" s="71"/>
      <c r="H7" s="303"/>
      <c r="I7" s="302"/>
      <c r="J7" s="302"/>
      <c r="K7" s="302"/>
      <c r="L7" s="302"/>
    </row>
    <row r="8" spans="1:12" ht="15.75">
      <c r="A8" s="72" t="s">
        <v>32</v>
      </c>
      <c r="B8" s="71" t="s">
        <v>207</v>
      </c>
      <c r="C8" s="307"/>
      <c r="D8" s="307"/>
      <c r="E8" s="307"/>
      <c r="F8" s="71" t="s">
        <v>216</v>
      </c>
      <c r="G8" s="71"/>
      <c r="H8" s="71"/>
      <c r="J8" s="304"/>
      <c r="K8" s="304"/>
      <c r="L8" s="304"/>
    </row>
    <row r="10" spans="2:8" ht="18">
      <c r="B10" s="71" t="s">
        <v>179</v>
      </c>
      <c r="E10" s="73" t="s">
        <v>183</v>
      </c>
      <c r="F10" s="71" t="s">
        <v>184</v>
      </c>
      <c r="G10" s="73" t="s">
        <v>183</v>
      </c>
      <c r="H10" s="71" t="s">
        <v>185</v>
      </c>
    </row>
    <row r="11" spans="2:8" ht="18">
      <c r="B11" s="71" t="s">
        <v>180</v>
      </c>
      <c r="E11" s="73" t="s">
        <v>183</v>
      </c>
      <c r="F11" s="71" t="s">
        <v>184</v>
      </c>
      <c r="G11" s="73" t="s">
        <v>183</v>
      </c>
      <c r="H11" s="71" t="s">
        <v>185</v>
      </c>
    </row>
    <row r="12" spans="2:8" ht="18">
      <c r="B12" s="71" t="s">
        <v>181</v>
      </c>
      <c r="E12" s="73" t="s">
        <v>183</v>
      </c>
      <c r="F12" s="71" t="s">
        <v>184</v>
      </c>
      <c r="G12" s="73" t="s">
        <v>183</v>
      </c>
      <c r="H12" s="71" t="s">
        <v>185</v>
      </c>
    </row>
    <row r="13" spans="2:8" ht="18">
      <c r="B13" s="71" t="s">
        <v>182</v>
      </c>
      <c r="E13" s="73" t="s">
        <v>183</v>
      </c>
      <c r="F13" s="71" t="s">
        <v>184</v>
      </c>
      <c r="G13" s="73" t="s">
        <v>183</v>
      </c>
      <c r="H13" s="71" t="s">
        <v>185</v>
      </c>
    </row>
    <row r="16" spans="2:8" ht="15.75">
      <c r="B16" s="71" t="s">
        <v>203</v>
      </c>
      <c r="F16" s="308"/>
      <c r="G16" s="308"/>
      <c r="H16" s="71" t="s">
        <v>198</v>
      </c>
    </row>
    <row r="17" spans="2:8" ht="15">
      <c r="B17" s="70"/>
      <c r="F17" s="74"/>
      <c r="G17" s="74"/>
      <c r="H17" s="70"/>
    </row>
    <row r="18" spans="2:8" ht="15.75">
      <c r="B18" s="71" t="s">
        <v>202</v>
      </c>
      <c r="F18" s="308"/>
      <c r="G18" s="308"/>
      <c r="H18" s="71" t="s">
        <v>186</v>
      </c>
    </row>
    <row r="20" spans="2:6" ht="18">
      <c r="B20" s="71" t="s">
        <v>201</v>
      </c>
      <c r="E20" s="73" t="s">
        <v>183</v>
      </c>
      <c r="F20" s="71" t="s">
        <v>187</v>
      </c>
    </row>
    <row r="21" spans="2:6" ht="18">
      <c r="B21" s="71"/>
      <c r="E21" s="73" t="s">
        <v>183</v>
      </c>
      <c r="F21" s="71" t="s">
        <v>219</v>
      </c>
    </row>
    <row r="22" spans="5:6" ht="18">
      <c r="E22" s="73" t="s">
        <v>183</v>
      </c>
      <c r="F22" s="71" t="s">
        <v>188</v>
      </c>
    </row>
    <row r="23" spans="5:6" ht="18">
      <c r="E23" s="73" t="s">
        <v>183</v>
      </c>
      <c r="F23" s="71" t="s">
        <v>189</v>
      </c>
    </row>
    <row r="24" spans="10:12" ht="12.75">
      <c r="J24" s="306"/>
      <c r="K24" s="306"/>
      <c r="L24" s="306"/>
    </row>
    <row r="25" spans="2:12" ht="18">
      <c r="B25" s="71" t="s">
        <v>200</v>
      </c>
      <c r="D25" s="73"/>
      <c r="E25" s="71"/>
      <c r="J25" s="306"/>
      <c r="K25" s="306"/>
      <c r="L25" s="306"/>
    </row>
    <row r="26" spans="2:12" ht="18">
      <c r="B26" s="73" t="s">
        <v>183</v>
      </c>
      <c r="C26" s="71" t="s">
        <v>190</v>
      </c>
      <c r="D26" s="73"/>
      <c r="E26" s="73" t="s">
        <v>183</v>
      </c>
      <c r="F26" s="71" t="s">
        <v>194</v>
      </c>
      <c r="J26" s="306"/>
      <c r="K26" s="306"/>
      <c r="L26" s="306"/>
    </row>
    <row r="27" spans="2:6" ht="18">
      <c r="B27" s="73" t="s">
        <v>183</v>
      </c>
      <c r="C27" s="71" t="s">
        <v>191</v>
      </c>
      <c r="D27" s="73"/>
      <c r="E27" s="73" t="s">
        <v>183</v>
      </c>
      <c r="F27" s="71" t="s">
        <v>195</v>
      </c>
    </row>
    <row r="28" spans="2:6" ht="18">
      <c r="B28" s="73" t="s">
        <v>183</v>
      </c>
      <c r="C28" s="71" t="s">
        <v>192</v>
      </c>
      <c r="D28" s="73"/>
      <c r="E28" s="73" t="s">
        <v>183</v>
      </c>
      <c r="F28" s="71" t="s">
        <v>196</v>
      </c>
    </row>
    <row r="29" spans="2:6" ht="18">
      <c r="B29" s="73" t="s">
        <v>183</v>
      </c>
      <c r="C29" s="71" t="s">
        <v>193</v>
      </c>
      <c r="D29" s="73"/>
      <c r="E29" s="73" t="s">
        <v>183</v>
      </c>
      <c r="F29" s="71" t="s">
        <v>225</v>
      </c>
    </row>
    <row r="30" spans="4:5" ht="18">
      <c r="D30" s="73"/>
      <c r="E30" s="71"/>
    </row>
    <row r="31" spans="2:10" ht="18">
      <c r="B31" s="71" t="s">
        <v>199</v>
      </c>
      <c r="E31" s="73" t="s">
        <v>183</v>
      </c>
      <c r="F31" s="71" t="s">
        <v>204</v>
      </c>
      <c r="J31" s="71"/>
    </row>
    <row r="32" spans="5:10" ht="18">
      <c r="E32" s="73" t="s">
        <v>183</v>
      </c>
      <c r="F32" s="71" t="s">
        <v>205</v>
      </c>
      <c r="J32" s="71"/>
    </row>
    <row r="33" spans="5:6" ht="18">
      <c r="E33" s="73" t="s">
        <v>183</v>
      </c>
      <c r="F33" s="71" t="s">
        <v>206</v>
      </c>
    </row>
    <row r="35" spans="2:4" ht="18.75">
      <c r="B35" s="75" t="s">
        <v>197</v>
      </c>
      <c r="D35" s="71"/>
    </row>
    <row r="36" ht="15.75">
      <c r="D36" s="71" t="s">
        <v>324</v>
      </c>
    </row>
    <row r="37" ht="12.75">
      <c r="D37" s="51" t="s">
        <v>354</v>
      </c>
    </row>
    <row r="39" ht="15.75">
      <c r="B39" s="71" t="s">
        <v>224</v>
      </c>
    </row>
    <row r="40" spans="2:13" ht="12.75">
      <c r="B40" s="302"/>
      <c r="C40" s="302"/>
      <c r="D40" s="302"/>
      <c r="E40" s="302"/>
      <c r="F40" s="302"/>
      <c r="G40" s="302"/>
      <c r="H40" s="302"/>
      <c r="I40" s="302"/>
      <c r="J40" s="302"/>
      <c r="K40" s="302"/>
      <c r="L40" s="302"/>
      <c r="M40" s="302"/>
    </row>
    <row r="41" spans="2:13" ht="12.75">
      <c r="B41" s="302"/>
      <c r="C41" s="302"/>
      <c r="D41" s="302"/>
      <c r="E41" s="302"/>
      <c r="F41" s="302"/>
      <c r="G41" s="302"/>
      <c r="H41" s="302"/>
      <c r="I41" s="302"/>
      <c r="J41" s="302"/>
      <c r="K41" s="302"/>
      <c r="L41" s="302"/>
      <c r="M41" s="302"/>
    </row>
    <row r="42" spans="2:13" ht="12.75">
      <c r="B42" s="302"/>
      <c r="C42" s="302"/>
      <c r="D42" s="302"/>
      <c r="E42" s="302"/>
      <c r="F42" s="302"/>
      <c r="G42" s="302"/>
      <c r="H42" s="302"/>
      <c r="I42" s="302"/>
      <c r="J42" s="302"/>
      <c r="K42" s="302"/>
      <c r="L42" s="302"/>
      <c r="M42" s="302"/>
    </row>
    <row r="43" spans="2:13" ht="12.75">
      <c r="B43" s="302"/>
      <c r="C43" s="302"/>
      <c r="D43" s="302"/>
      <c r="E43" s="302"/>
      <c r="F43" s="302"/>
      <c r="G43" s="302"/>
      <c r="H43" s="302"/>
      <c r="I43" s="302"/>
      <c r="J43" s="302"/>
      <c r="K43" s="302"/>
      <c r="L43" s="302"/>
      <c r="M43" s="302"/>
    </row>
  </sheetData>
  <mergeCells count="13">
    <mergeCell ref="B40:M40"/>
    <mergeCell ref="B41:M41"/>
    <mergeCell ref="B42:M42"/>
    <mergeCell ref="B43:M43"/>
    <mergeCell ref="H7:L7"/>
    <mergeCell ref="J8:L8"/>
    <mergeCell ref="C7:D7"/>
    <mergeCell ref="J26:L26"/>
    <mergeCell ref="C8:E8"/>
    <mergeCell ref="F16:G16"/>
    <mergeCell ref="F18:G18"/>
    <mergeCell ref="J25:L25"/>
    <mergeCell ref="J24:L24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75"/>
  <sheetViews>
    <sheetView workbookViewId="0" topLeftCell="A1">
      <selection activeCell="J7" sqref="J7"/>
    </sheetView>
  </sheetViews>
  <sheetFormatPr defaultColWidth="9.140625" defaultRowHeight="12.75"/>
  <cols>
    <col min="1" max="1" width="2.00390625" style="51" customWidth="1"/>
    <col min="2" max="2" width="9.140625" style="51" customWidth="1"/>
    <col min="3" max="3" width="6.28125" style="51" customWidth="1"/>
    <col min="4" max="4" width="4.28125" style="51" customWidth="1"/>
    <col min="5" max="5" width="1.421875" style="51" customWidth="1"/>
    <col min="6" max="6" width="9.140625" style="51" customWidth="1"/>
    <col min="7" max="8" width="1.8515625" style="51" customWidth="1"/>
    <col min="9" max="9" width="7.7109375" style="51" customWidth="1"/>
    <col min="10" max="10" width="8.28125" style="51" customWidth="1"/>
    <col min="11" max="11" width="4.8515625" style="51" customWidth="1"/>
    <col min="12" max="12" width="4.7109375" style="51" customWidth="1"/>
    <col min="13" max="13" width="4.28125" style="51" customWidth="1"/>
    <col min="14" max="14" width="1.7109375" style="51" customWidth="1"/>
    <col min="15" max="15" width="7.8515625" style="51" customWidth="1"/>
    <col min="16" max="16" width="8.7109375" style="51" customWidth="1"/>
    <col min="17" max="17" width="5.00390625" style="51" customWidth="1"/>
    <col min="18" max="18" width="6.28125" style="51" customWidth="1"/>
    <col min="19" max="19" width="3.421875" style="51" customWidth="1"/>
    <col min="20" max="20" width="2.00390625" style="51" customWidth="1"/>
    <col min="21" max="21" width="7.57421875" style="51" customWidth="1"/>
    <col min="22" max="22" width="8.28125" style="51" customWidth="1"/>
    <col min="23" max="23" width="5.28125" style="51" customWidth="1"/>
    <col min="24" max="24" width="9.140625" style="51" customWidth="1"/>
    <col min="25" max="25" width="1.1484375" style="51" customWidth="1"/>
    <col min="26" max="16384" width="9.140625" style="51" customWidth="1"/>
  </cols>
  <sheetData>
    <row r="1" spans="1:26" ht="30">
      <c r="A1" s="71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7" t="s">
        <v>349</v>
      </c>
      <c r="R1" s="76"/>
      <c r="S1" s="78"/>
      <c r="T1" s="76"/>
      <c r="U1" s="76"/>
      <c r="V1" s="76"/>
      <c r="W1" s="76"/>
      <c r="X1" s="76"/>
      <c r="Y1" s="76"/>
      <c r="Z1" s="76"/>
    </row>
    <row r="2" spans="1:26" ht="15.75">
      <c r="A2" s="71"/>
      <c r="F2" s="76"/>
      <c r="G2" s="76"/>
      <c r="H2" s="76"/>
      <c r="I2" s="76"/>
      <c r="J2" s="76"/>
      <c r="K2" s="76"/>
      <c r="L2" s="76"/>
      <c r="M2" s="76"/>
      <c r="N2" s="76"/>
      <c r="O2" s="79"/>
      <c r="P2" s="76"/>
      <c r="Q2" s="80" t="s">
        <v>350</v>
      </c>
      <c r="R2" s="76"/>
      <c r="S2" s="81"/>
      <c r="T2" s="76"/>
      <c r="U2" s="76"/>
      <c r="V2" s="76"/>
      <c r="W2" s="76"/>
      <c r="X2" s="76"/>
      <c r="Y2" s="76"/>
      <c r="Z2" s="76"/>
    </row>
    <row r="3" spans="1:26" ht="20.25">
      <c r="A3" s="71"/>
      <c r="D3" s="71" t="s">
        <v>316</v>
      </c>
      <c r="E3" s="82"/>
      <c r="F3" s="76"/>
      <c r="G3" s="76"/>
      <c r="H3" s="76"/>
      <c r="I3" s="76"/>
      <c r="J3" s="76"/>
      <c r="K3" s="76"/>
      <c r="L3" s="76"/>
      <c r="M3" s="76"/>
      <c r="N3" s="76"/>
      <c r="O3" s="83"/>
      <c r="P3" s="84" t="s">
        <v>318</v>
      </c>
      <c r="Q3" s="76"/>
      <c r="R3" s="76"/>
      <c r="S3" s="76"/>
      <c r="T3" s="76"/>
      <c r="U3" s="76"/>
      <c r="V3" s="76"/>
      <c r="W3" s="76"/>
      <c r="X3" s="76"/>
      <c r="Y3" s="76"/>
      <c r="Z3" s="76"/>
    </row>
    <row r="4" spans="1:26" ht="20.25">
      <c r="A4" s="71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84" t="s">
        <v>317</v>
      </c>
      <c r="R4" s="76"/>
      <c r="S4" s="76"/>
      <c r="T4" s="76"/>
      <c r="U4" s="76"/>
      <c r="V4" s="76"/>
      <c r="W4" s="76"/>
      <c r="X4" s="76"/>
      <c r="Y4" s="76"/>
      <c r="Z4" s="76"/>
    </row>
    <row r="5" ht="12.75"/>
    <row r="6" ht="12.75"/>
    <row r="7" ht="12.75"/>
    <row r="8" spans="1:26" ht="23.25">
      <c r="A8" s="76"/>
      <c r="B8" s="76" t="s">
        <v>32</v>
      </c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320"/>
      <c r="P8" s="321"/>
      <c r="Q8" s="321"/>
      <c r="R8" s="321"/>
      <c r="S8" s="321"/>
      <c r="T8" s="321"/>
      <c r="U8" s="321"/>
      <c r="V8" s="321"/>
      <c r="W8" s="85"/>
      <c r="X8" s="85"/>
      <c r="Y8" s="85"/>
      <c r="Z8" s="87"/>
    </row>
    <row r="9" spans="1:26" ht="25.5">
      <c r="A9" s="76"/>
      <c r="B9" s="88" t="s">
        <v>334</v>
      </c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89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</row>
    <row r="10" spans="1:26" ht="25.5">
      <c r="A10" s="76"/>
      <c r="B10" s="88" t="s">
        <v>0</v>
      </c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322"/>
      <c r="P10" s="323"/>
      <c r="Q10" s="323"/>
      <c r="R10" s="323"/>
      <c r="S10" s="323"/>
      <c r="T10" s="323"/>
      <c r="U10" s="323"/>
      <c r="V10" s="323"/>
      <c r="W10" s="90"/>
      <c r="X10" s="90"/>
      <c r="Y10" s="90"/>
      <c r="Z10" s="90"/>
    </row>
    <row r="11" spans="1:26" ht="13.5" thickBot="1">
      <c r="A11" s="76"/>
      <c r="B11" s="76"/>
      <c r="C11" s="76"/>
      <c r="D11" s="76"/>
      <c r="E11" s="76"/>
      <c r="F11" s="76"/>
      <c r="G11" s="76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76"/>
    </row>
    <row r="12" spans="1:26" ht="15">
      <c r="A12" s="76"/>
      <c r="B12" s="92" t="s">
        <v>27</v>
      </c>
      <c r="C12" s="92"/>
      <c r="D12" s="93"/>
      <c r="E12" s="94"/>
      <c r="F12" s="95"/>
      <c r="G12" s="92"/>
      <c r="H12" s="3"/>
      <c r="I12" s="4" t="s">
        <v>19</v>
      </c>
      <c r="J12" s="5"/>
      <c r="K12" s="5"/>
      <c r="L12" s="5"/>
      <c r="M12" s="5"/>
      <c r="N12" s="6"/>
      <c r="O12" s="5" t="s">
        <v>10</v>
      </c>
      <c r="P12" s="5"/>
      <c r="Q12" s="5"/>
      <c r="R12" s="5"/>
      <c r="S12" s="5"/>
      <c r="T12" s="7"/>
      <c r="U12" s="4" t="s">
        <v>11</v>
      </c>
      <c r="V12" s="5"/>
      <c r="W12" s="5"/>
      <c r="X12" s="5"/>
      <c r="Y12" s="8"/>
      <c r="Z12" s="76"/>
    </row>
    <row r="13" spans="1:26" ht="15">
      <c r="A13" s="76"/>
      <c r="B13" s="92" t="s">
        <v>29</v>
      </c>
      <c r="C13" s="92"/>
      <c r="D13" s="314"/>
      <c r="E13" s="314"/>
      <c r="F13" s="314"/>
      <c r="G13" s="92"/>
      <c r="H13" s="9"/>
      <c r="I13" s="10" t="s">
        <v>12</v>
      </c>
      <c r="J13" s="11"/>
      <c r="K13" s="11"/>
      <c r="L13" s="11"/>
      <c r="M13" s="11" t="s">
        <v>108</v>
      </c>
      <c r="N13" s="12"/>
      <c r="O13" s="11" t="s">
        <v>13</v>
      </c>
      <c r="P13" s="11"/>
      <c r="Q13" s="11"/>
      <c r="R13" s="11"/>
      <c r="S13" s="11" t="s">
        <v>108</v>
      </c>
      <c r="T13" s="13"/>
      <c r="U13" s="10" t="s">
        <v>13</v>
      </c>
      <c r="V13" s="11"/>
      <c r="W13" s="11"/>
      <c r="X13" s="11"/>
      <c r="Y13" s="14" t="s">
        <v>108</v>
      </c>
      <c r="Z13" s="76"/>
    </row>
    <row r="14" spans="1:26" ht="15">
      <c r="A14" s="76"/>
      <c r="B14" s="92" t="s">
        <v>1</v>
      </c>
      <c r="C14" s="92"/>
      <c r="D14" s="92"/>
      <c r="E14" s="97"/>
      <c r="F14" s="98"/>
      <c r="G14" s="92"/>
      <c r="H14" s="9"/>
      <c r="I14" s="15"/>
      <c r="J14" s="16"/>
      <c r="K14" s="16"/>
      <c r="L14" s="16"/>
      <c r="M14" s="16"/>
      <c r="N14" s="12"/>
      <c r="O14" s="16"/>
      <c r="P14" s="16"/>
      <c r="Q14" s="16"/>
      <c r="R14" s="16"/>
      <c r="S14" s="16"/>
      <c r="T14" s="17"/>
      <c r="U14" s="15"/>
      <c r="V14" s="16"/>
      <c r="W14" s="16"/>
      <c r="X14" s="16"/>
      <c r="Y14" s="18"/>
      <c r="Z14" s="76"/>
    </row>
    <row r="15" spans="1:26" ht="15">
      <c r="A15" s="76"/>
      <c r="B15" s="315"/>
      <c r="C15" s="315"/>
      <c r="D15" s="315"/>
      <c r="E15" s="315"/>
      <c r="F15" s="315"/>
      <c r="G15" s="92"/>
      <c r="H15" s="9"/>
      <c r="I15" s="19" t="s">
        <v>14</v>
      </c>
      <c r="J15" s="328"/>
      <c r="K15" s="178"/>
      <c r="L15" s="20"/>
      <c r="M15" s="20"/>
      <c r="N15" s="21"/>
      <c r="O15" s="20" t="s">
        <v>14</v>
      </c>
      <c r="P15" s="324"/>
      <c r="Q15" s="325"/>
      <c r="R15" s="20"/>
      <c r="S15" s="20"/>
      <c r="T15" s="17"/>
      <c r="U15" s="19" t="s">
        <v>14</v>
      </c>
      <c r="V15" s="324"/>
      <c r="W15" s="325"/>
      <c r="X15" s="20"/>
      <c r="Y15" s="22"/>
      <c r="Z15" s="76"/>
    </row>
    <row r="16" spans="1:26" ht="15">
      <c r="A16" s="76"/>
      <c r="B16" s="315"/>
      <c r="C16" s="316"/>
      <c r="D16" s="316"/>
      <c r="E16" s="316"/>
      <c r="F16" s="316"/>
      <c r="G16" s="92"/>
      <c r="H16" s="9"/>
      <c r="I16" s="19" t="s">
        <v>15</v>
      </c>
      <c r="J16" s="112"/>
      <c r="K16" s="86"/>
      <c r="L16" s="20"/>
      <c r="M16" s="20"/>
      <c r="N16" s="21"/>
      <c r="O16" s="20" t="s">
        <v>15</v>
      </c>
      <c r="P16" s="326"/>
      <c r="Q16" s="327"/>
      <c r="R16" s="20"/>
      <c r="S16" s="20"/>
      <c r="T16" s="17"/>
      <c r="U16" s="19" t="s">
        <v>15</v>
      </c>
      <c r="V16" s="326"/>
      <c r="W16" s="327"/>
      <c r="X16" s="20"/>
      <c r="Y16" s="22"/>
      <c r="Z16" s="76"/>
    </row>
    <row r="17" spans="2:25" ht="15">
      <c r="B17" s="92" t="s">
        <v>2</v>
      </c>
      <c r="C17" s="315"/>
      <c r="D17" s="315"/>
      <c r="E17" s="315"/>
      <c r="F17" s="315"/>
      <c r="G17" s="92"/>
      <c r="H17" s="9"/>
      <c r="I17" s="23" t="s">
        <v>16</v>
      </c>
      <c r="J17" s="24"/>
      <c r="K17" s="24"/>
      <c r="L17" s="24"/>
      <c r="M17" s="24"/>
      <c r="N17" s="21"/>
      <c r="O17" s="24" t="s">
        <v>16</v>
      </c>
      <c r="P17" s="24"/>
      <c r="Q17" s="24"/>
      <c r="R17" s="24"/>
      <c r="S17" s="24"/>
      <c r="T17" s="17"/>
      <c r="U17" s="23" t="s">
        <v>16</v>
      </c>
      <c r="V17" s="24"/>
      <c r="W17" s="24"/>
      <c r="X17" s="24"/>
      <c r="Y17" s="25"/>
    </row>
    <row r="18" spans="2:25" ht="15">
      <c r="B18" s="92" t="s">
        <v>3</v>
      </c>
      <c r="C18" s="92"/>
      <c r="D18" s="93"/>
      <c r="E18" s="317"/>
      <c r="F18" s="317"/>
      <c r="G18" s="92"/>
      <c r="H18" s="9"/>
      <c r="I18" s="19" t="s">
        <v>223</v>
      </c>
      <c r="J18" s="20"/>
      <c r="K18" s="20"/>
      <c r="L18" s="329"/>
      <c r="M18" s="330"/>
      <c r="N18" s="26"/>
      <c r="O18" s="19" t="s">
        <v>223</v>
      </c>
      <c r="P18" s="20"/>
      <c r="Q18" s="20"/>
      <c r="R18" s="329"/>
      <c r="S18" s="330"/>
      <c r="T18" s="17"/>
      <c r="U18" s="19" t="s">
        <v>223</v>
      </c>
      <c r="V18" s="20"/>
      <c r="W18" s="20"/>
      <c r="X18" s="329"/>
      <c r="Y18" s="334"/>
    </row>
    <row r="19" spans="2:25" ht="15">
      <c r="B19" s="92" t="s">
        <v>5</v>
      </c>
      <c r="C19" s="314"/>
      <c r="D19" s="318"/>
      <c r="E19" s="318"/>
      <c r="F19" s="318"/>
      <c r="G19" s="92"/>
      <c r="H19" s="9"/>
      <c r="I19" s="19" t="s">
        <v>45</v>
      </c>
      <c r="J19" s="20"/>
      <c r="K19" s="20"/>
      <c r="L19" s="329"/>
      <c r="M19" s="330"/>
      <c r="N19" s="26"/>
      <c r="O19" s="20" t="s">
        <v>45</v>
      </c>
      <c r="P19" s="27"/>
      <c r="Q19" s="20"/>
      <c r="R19" s="329"/>
      <c r="S19" s="330"/>
      <c r="T19" s="28"/>
      <c r="U19" s="19" t="s">
        <v>45</v>
      </c>
      <c r="V19" s="27"/>
      <c r="W19" s="20"/>
      <c r="X19" s="329"/>
      <c r="Y19" s="335"/>
    </row>
    <row r="20" spans="2:25" ht="15">
      <c r="B20" s="92" t="s">
        <v>314</v>
      </c>
      <c r="C20" s="315"/>
      <c r="D20" s="319"/>
      <c r="E20" s="319"/>
      <c r="F20" s="319"/>
      <c r="G20" s="92"/>
      <c r="H20" s="9"/>
      <c r="I20" s="23" t="s">
        <v>28</v>
      </c>
      <c r="J20" s="24"/>
      <c r="K20" s="24"/>
      <c r="L20" s="24"/>
      <c r="M20" s="24"/>
      <c r="N20" s="26"/>
      <c r="O20" s="24" t="s">
        <v>28</v>
      </c>
      <c r="P20" s="29"/>
      <c r="Q20" s="24"/>
      <c r="R20" s="29"/>
      <c r="S20" s="29"/>
      <c r="T20" s="17"/>
      <c r="U20" s="23" t="s">
        <v>28</v>
      </c>
      <c r="V20" s="29"/>
      <c r="W20" s="24"/>
      <c r="X20" s="29"/>
      <c r="Y20" s="30"/>
    </row>
    <row r="21" spans="2:25" ht="15">
      <c r="B21" s="92" t="s">
        <v>340</v>
      </c>
      <c r="C21" s="92"/>
      <c r="D21" s="96"/>
      <c r="E21" s="317"/>
      <c r="F21" s="317"/>
      <c r="G21" s="92"/>
      <c r="H21" s="9"/>
      <c r="I21" s="19" t="s">
        <v>63</v>
      </c>
      <c r="J21" s="31"/>
      <c r="K21" s="20"/>
      <c r="L21" s="331"/>
      <c r="M21" s="333"/>
      <c r="N21" s="26"/>
      <c r="O21" s="20" t="s">
        <v>63</v>
      </c>
      <c r="P21" s="31"/>
      <c r="Q21" s="20"/>
      <c r="R21" s="331"/>
      <c r="S21" s="333"/>
      <c r="T21" s="28"/>
      <c r="U21" s="19" t="s">
        <v>63</v>
      </c>
      <c r="V21" s="31"/>
      <c r="W21" s="20"/>
      <c r="X21" s="331"/>
      <c r="Y21" s="332"/>
    </row>
    <row r="22" spans="1:25" ht="15">
      <c r="A22"/>
      <c r="B22" s="20" t="s">
        <v>31</v>
      </c>
      <c r="C22" s="20"/>
      <c r="D22" s="20"/>
      <c r="E22" s="20"/>
      <c r="F22" s="20"/>
      <c r="G22" s="2"/>
      <c r="H22" s="9"/>
      <c r="I22" s="19" t="s">
        <v>64</v>
      </c>
      <c r="J22" s="31"/>
      <c r="K22" s="20"/>
      <c r="L22" s="331"/>
      <c r="M22" s="333"/>
      <c r="N22" s="26"/>
      <c r="O22" s="20" t="s">
        <v>64</v>
      </c>
      <c r="P22" s="31"/>
      <c r="Q22" s="20"/>
      <c r="R22" s="331"/>
      <c r="S22" s="333"/>
      <c r="T22" s="28"/>
      <c r="U22" s="19" t="s">
        <v>64</v>
      </c>
      <c r="V22" s="31"/>
      <c r="W22" s="20"/>
      <c r="X22" s="331"/>
      <c r="Y22" s="332"/>
    </row>
    <row r="23" spans="2:25" ht="15">
      <c r="B23" s="92" t="s">
        <v>220</v>
      </c>
      <c r="C23" s="96"/>
      <c r="D23" s="101" t="s">
        <v>221</v>
      </c>
      <c r="E23" s="101"/>
      <c r="F23" s="96"/>
      <c r="G23" s="92"/>
      <c r="H23" s="9"/>
      <c r="I23" s="23" t="s">
        <v>46</v>
      </c>
      <c r="J23" s="24"/>
      <c r="K23" s="24"/>
      <c r="L23" s="24"/>
      <c r="M23" s="24"/>
      <c r="N23" s="21"/>
      <c r="O23" s="24" t="s">
        <v>46</v>
      </c>
      <c r="P23" s="29"/>
      <c r="Q23" s="24"/>
      <c r="R23" s="29"/>
      <c r="S23" s="29"/>
      <c r="T23" s="17"/>
      <c r="U23" s="23" t="s">
        <v>46</v>
      </c>
      <c r="V23" s="29"/>
      <c r="W23" s="24"/>
      <c r="X23" s="29"/>
      <c r="Y23" s="30"/>
    </row>
    <row r="24" spans="2:25" ht="15">
      <c r="B24" s="92" t="s">
        <v>4</v>
      </c>
      <c r="C24" s="314"/>
      <c r="D24" s="314"/>
      <c r="E24" s="314"/>
      <c r="F24" s="314"/>
      <c r="G24" s="92"/>
      <c r="H24" s="9"/>
      <c r="I24" s="19" t="s">
        <v>63</v>
      </c>
      <c r="J24" s="32"/>
      <c r="K24" s="20"/>
      <c r="L24" s="331"/>
      <c r="M24" s="333"/>
      <c r="N24" s="26"/>
      <c r="O24" s="20" t="s">
        <v>63</v>
      </c>
      <c r="P24" s="31"/>
      <c r="Q24" s="20"/>
      <c r="R24" s="331"/>
      <c r="S24" s="333"/>
      <c r="T24" s="28"/>
      <c r="U24" s="19" t="s">
        <v>63</v>
      </c>
      <c r="V24" s="31"/>
      <c r="W24" s="20"/>
      <c r="X24" s="331"/>
      <c r="Y24" s="332"/>
    </row>
    <row r="25" spans="2:25" ht="15">
      <c r="B25" s="92" t="s">
        <v>5</v>
      </c>
      <c r="C25" s="315"/>
      <c r="D25" s="304"/>
      <c r="E25" s="304"/>
      <c r="F25" s="304"/>
      <c r="G25" s="92"/>
      <c r="H25" s="9"/>
      <c r="I25" s="19" t="s">
        <v>64</v>
      </c>
      <c r="J25" s="32"/>
      <c r="K25" s="20"/>
      <c r="L25" s="331"/>
      <c r="M25" s="333"/>
      <c r="N25" s="26"/>
      <c r="O25" s="20" t="s">
        <v>64</v>
      </c>
      <c r="P25" s="31"/>
      <c r="Q25" s="20"/>
      <c r="R25" s="331"/>
      <c r="S25" s="333"/>
      <c r="T25" s="28"/>
      <c r="U25" s="19" t="s">
        <v>64</v>
      </c>
      <c r="V25" s="31"/>
      <c r="W25" s="20"/>
      <c r="X25" s="331"/>
      <c r="Y25" s="332"/>
    </row>
    <row r="26" spans="2:25" ht="15">
      <c r="B26" s="92" t="s">
        <v>314</v>
      </c>
      <c r="C26" s="315"/>
      <c r="D26" s="304"/>
      <c r="E26" s="304"/>
      <c r="F26" s="304"/>
      <c r="G26" s="92"/>
      <c r="H26" s="9"/>
      <c r="I26" s="23" t="s">
        <v>20</v>
      </c>
      <c r="J26" s="24"/>
      <c r="K26" s="24"/>
      <c r="L26" s="24"/>
      <c r="M26" s="24"/>
      <c r="N26" s="21"/>
      <c r="O26" s="24" t="s">
        <v>20</v>
      </c>
      <c r="P26" s="29"/>
      <c r="Q26" s="24"/>
      <c r="R26" s="24"/>
      <c r="S26" s="24"/>
      <c r="T26" s="17"/>
      <c r="U26" s="23" t="s">
        <v>20</v>
      </c>
      <c r="V26" s="29"/>
      <c r="W26" s="24"/>
      <c r="X26" s="24"/>
      <c r="Y26" s="25"/>
    </row>
    <row r="27" spans="2:25" ht="15">
      <c r="B27" s="92" t="s">
        <v>56</v>
      </c>
      <c r="C27" s="92"/>
      <c r="D27" s="92"/>
      <c r="E27" s="97"/>
      <c r="F27" s="103"/>
      <c r="G27" s="92"/>
      <c r="H27" s="9"/>
      <c r="I27" s="19" t="s">
        <v>21</v>
      </c>
      <c r="J27" s="32"/>
      <c r="K27" s="20"/>
      <c r="L27" s="20"/>
      <c r="M27" s="20"/>
      <c r="N27" s="21"/>
      <c r="O27" s="20" t="s">
        <v>21</v>
      </c>
      <c r="P27" s="31"/>
      <c r="Q27" s="20"/>
      <c r="R27" s="20"/>
      <c r="S27" s="20"/>
      <c r="T27" s="17"/>
      <c r="U27" s="19" t="s">
        <v>21</v>
      </c>
      <c r="V27" s="31"/>
      <c r="W27" s="20"/>
      <c r="X27" s="20"/>
      <c r="Y27" s="22"/>
    </row>
    <row r="28" spans="2:25" ht="15">
      <c r="B28" s="92" t="s">
        <v>9</v>
      </c>
      <c r="C28" s="93"/>
      <c r="D28" s="93"/>
      <c r="E28" s="93"/>
      <c r="F28" s="102"/>
      <c r="G28" s="92"/>
      <c r="H28" s="9"/>
      <c r="I28" s="19" t="s">
        <v>22</v>
      </c>
      <c r="J28" s="32"/>
      <c r="K28" s="20"/>
      <c r="L28" s="20"/>
      <c r="M28" s="20"/>
      <c r="N28" s="21"/>
      <c r="O28" s="20" t="s">
        <v>22</v>
      </c>
      <c r="P28" s="31"/>
      <c r="Q28" s="20"/>
      <c r="R28" s="20"/>
      <c r="S28" s="20"/>
      <c r="T28" s="17"/>
      <c r="U28" s="19" t="s">
        <v>22</v>
      </c>
      <c r="V28" s="31"/>
      <c r="W28" s="20"/>
      <c r="X28" s="20"/>
      <c r="Y28" s="22"/>
    </row>
    <row r="29" spans="2:25" ht="15">
      <c r="B29" s="92" t="s">
        <v>30</v>
      </c>
      <c r="C29" s="92"/>
      <c r="D29" s="93"/>
      <c r="E29" s="93"/>
      <c r="F29" s="103"/>
      <c r="G29" s="92"/>
      <c r="H29" s="9"/>
      <c r="I29" s="19" t="s">
        <v>23</v>
      </c>
      <c r="J29" s="32"/>
      <c r="K29" s="20"/>
      <c r="L29" s="20"/>
      <c r="M29" s="20"/>
      <c r="N29" s="26"/>
      <c r="O29" s="20" t="s">
        <v>23</v>
      </c>
      <c r="P29" s="31"/>
      <c r="Q29" s="20"/>
      <c r="R29" s="20"/>
      <c r="S29" s="20"/>
      <c r="T29" s="17"/>
      <c r="U29" s="19" t="s">
        <v>23</v>
      </c>
      <c r="V29" s="31"/>
      <c r="W29" s="20"/>
      <c r="X29" s="20"/>
      <c r="Y29" s="22"/>
    </row>
    <row r="30" spans="2:25" ht="15">
      <c r="B30" s="92" t="s">
        <v>8</v>
      </c>
      <c r="C30" s="92"/>
      <c r="D30" s="93"/>
      <c r="E30" s="93"/>
      <c r="F30" s="103"/>
      <c r="G30" s="92"/>
      <c r="H30" s="9"/>
      <c r="I30" s="19" t="s">
        <v>24</v>
      </c>
      <c r="J30" s="20"/>
      <c r="K30" s="20"/>
      <c r="L30" s="349" t="e">
        <f>SUM(J27:J29)/F31</f>
        <v>#DIV/0!</v>
      </c>
      <c r="M30" s="350"/>
      <c r="N30" s="21"/>
      <c r="O30" s="20" t="s">
        <v>24</v>
      </c>
      <c r="P30" s="20"/>
      <c r="Q30" s="20"/>
      <c r="R30" s="345" t="e">
        <f>SUM(P27:P29)/F31</f>
        <v>#DIV/0!</v>
      </c>
      <c r="S30" s="351"/>
      <c r="T30" s="17"/>
      <c r="U30" s="19" t="s">
        <v>24</v>
      </c>
      <c r="V30" s="20"/>
      <c r="W30" s="20"/>
      <c r="X30" s="345" t="e">
        <f>SUM(V27:V29)/F31</f>
        <v>#DIV/0!</v>
      </c>
      <c r="Y30" s="346"/>
    </row>
    <row r="31" spans="2:25" ht="15">
      <c r="B31" s="92" t="s">
        <v>6</v>
      </c>
      <c r="C31" s="92"/>
      <c r="D31" s="93"/>
      <c r="E31" s="93"/>
      <c r="F31" s="103"/>
      <c r="G31" s="92"/>
      <c r="H31" s="33"/>
      <c r="I31" s="19" t="s">
        <v>25</v>
      </c>
      <c r="J31" s="20"/>
      <c r="K31" s="20"/>
      <c r="L31" s="347"/>
      <c r="M31" s="330"/>
      <c r="N31" s="34"/>
      <c r="O31" s="20" t="s">
        <v>25</v>
      </c>
      <c r="P31" s="20"/>
      <c r="Q31" s="20"/>
      <c r="R31" s="347"/>
      <c r="S31" s="330"/>
      <c r="T31" s="35"/>
      <c r="U31" s="19" t="s">
        <v>25</v>
      </c>
      <c r="V31" s="20"/>
      <c r="W31" s="20"/>
      <c r="X31" s="347"/>
      <c r="Y31" s="335"/>
    </row>
    <row r="32" spans="2:25" ht="15">
      <c r="B32" s="92" t="s">
        <v>7</v>
      </c>
      <c r="C32" s="92"/>
      <c r="D32" s="93"/>
      <c r="E32" s="93"/>
      <c r="F32" s="104"/>
      <c r="G32" s="76"/>
      <c r="H32" s="36"/>
      <c r="I32" s="23" t="s">
        <v>315</v>
      </c>
      <c r="J32" s="24"/>
      <c r="K32" s="24"/>
      <c r="L32" s="24"/>
      <c r="M32" s="24"/>
      <c r="N32" s="37"/>
      <c r="O32" s="24" t="s">
        <v>315</v>
      </c>
      <c r="P32" s="24"/>
      <c r="Q32" s="24"/>
      <c r="R32" s="29"/>
      <c r="S32" s="29"/>
      <c r="T32" s="37"/>
      <c r="U32" s="23" t="s">
        <v>315</v>
      </c>
      <c r="V32" s="24"/>
      <c r="W32" s="24"/>
      <c r="X32" s="29"/>
      <c r="Y32" s="30"/>
    </row>
    <row r="33" spans="2:25" ht="15">
      <c r="B33" s="92" t="s">
        <v>222</v>
      </c>
      <c r="C33" s="92"/>
      <c r="D33" s="92"/>
      <c r="E33" s="93"/>
      <c r="F33" s="296"/>
      <c r="G33" s="76"/>
      <c r="H33" s="36"/>
      <c r="I33" s="19" t="s">
        <v>17</v>
      </c>
      <c r="J33" s="32"/>
      <c r="K33" s="20" t="s">
        <v>18</v>
      </c>
      <c r="L33" s="329"/>
      <c r="M33" s="330"/>
      <c r="N33" s="37"/>
      <c r="O33" s="20" t="s">
        <v>17</v>
      </c>
      <c r="P33" s="32"/>
      <c r="Q33" s="20" t="s">
        <v>18</v>
      </c>
      <c r="R33" s="329"/>
      <c r="S33" s="330"/>
      <c r="T33" s="37"/>
      <c r="U33" s="19" t="s">
        <v>17</v>
      </c>
      <c r="V33" s="32"/>
      <c r="W33" s="20" t="s">
        <v>18</v>
      </c>
      <c r="X33" s="329"/>
      <c r="Y33" s="335"/>
    </row>
    <row r="34" spans="2:25" ht="15.75" thickBot="1">
      <c r="B34" s="92"/>
      <c r="C34" s="92"/>
      <c r="D34" s="92"/>
      <c r="E34" s="93"/>
      <c r="F34" s="105"/>
      <c r="G34" s="76"/>
      <c r="H34" s="36"/>
      <c r="I34" s="19" t="s">
        <v>320</v>
      </c>
      <c r="J34" s="38"/>
      <c r="K34" s="20"/>
      <c r="L34" s="39"/>
      <c r="M34" s="40"/>
      <c r="N34" s="37"/>
      <c r="O34" s="20" t="s">
        <v>320</v>
      </c>
      <c r="P34" s="38"/>
      <c r="Q34" s="20"/>
      <c r="R34" s="39"/>
      <c r="S34" s="40"/>
      <c r="T34" s="37"/>
      <c r="U34" s="19" t="s">
        <v>320</v>
      </c>
      <c r="V34" s="38"/>
      <c r="W34" s="20"/>
      <c r="X34" s="39"/>
      <c r="Y34" s="41"/>
    </row>
    <row r="35" spans="1:25" ht="15.75" thickBot="1">
      <c r="A35"/>
      <c r="B35" s="42"/>
      <c r="C35" s="43" t="s">
        <v>47</v>
      </c>
      <c r="D35" s="44"/>
      <c r="E35" s="44"/>
      <c r="F35" s="45"/>
      <c r="G35" s="1"/>
      <c r="H35" s="46"/>
      <c r="I35" s="47" t="s">
        <v>26</v>
      </c>
      <c r="J35" s="48"/>
      <c r="K35" s="49"/>
      <c r="L35" s="336"/>
      <c r="M35" s="337"/>
      <c r="N35" s="50"/>
      <c r="O35" s="48" t="s">
        <v>26</v>
      </c>
      <c r="P35" s="48"/>
      <c r="Q35" s="49"/>
      <c r="R35" s="336"/>
      <c r="S35" s="337"/>
      <c r="T35" s="50"/>
      <c r="U35" s="47" t="s">
        <v>26</v>
      </c>
      <c r="V35" s="48"/>
      <c r="W35" s="49"/>
      <c r="X35" s="336"/>
      <c r="Y35" s="348"/>
    </row>
    <row r="36" spans="2:25" ht="18">
      <c r="B36" s="106" t="s">
        <v>48</v>
      </c>
      <c r="C36" s="107"/>
      <c r="D36" s="107"/>
      <c r="E36" s="108"/>
      <c r="F36" s="109"/>
      <c r="G36" s="76"/>
      <c r="H36" s="76"/>
      <c r="I36" s="76"/>
      <c r="J36" s="76"/>
      <c r="K36" s="110"/>
      <c r="L36" s="111"/>
      <c r="M36" s="111"/>
      <c r="N36" s="111"/>
      <c r="O36" s="111"/>
      <c r="P36" s="111"/>
      <c r="Q36" s="111"/>
      <c r="R36" s="111"/>
      <c r="S36" s="111"/>
      <c r="T36" s="111"/>
      <c r="U36" s="113"/>
      <c r="V36" s="111"/>
      <c r="W36" s="111"/>
      <c r="X36" s="76"/>
      <c r="Y36" s="76"/>
    </row>
    <row r="37" spans="2:25" ht="18.75" thickBot="1">
      <c r="B37" s="114" t="s">
        <v>335</v>
      </c>
      <c r="C37" s="115"/>
      <c r="D37" s="115"/>
      <c r="E37" s="116"/>
      <c r="F37" s="117"/>
      <c r="G37" s="76"/>
      <c r="H37" s="76"/>
      <c r="I37" s="76"/>
      <c r="J37" s="76"/>
      <c r="K37" s="118" t="s">
        <v>66</v>
      </c>
      <c r="L37" s="76"/>
      <c r="M37" s="76"/>
      <c r="N37" s="338"/>
      <c r="O37" s="338"/>
      <c r="P37" s="338"/>
      <c r="Q37" s="338"/>
      <c r="R37" s="338"/>
      <c r="S37" s="338"/>
      <c r="T37" s="76"/>
      <c r="U37" s="92" t="s">
        <v>67</v>
      </c>
      <c r="V37" s="338"/>
      <c r="W37" s="338"/>
      <c r="X37" s="76"/>
      <c r="Y37" s="76"/>
    </row>
    <row r="38" spans="2:25" ht="18">
      <c r="B38" s="119" t="s">
        <v>174</v>
      </c>
      <c r="C38" s="120"/>
      <c r="D38" s="120"/>
      <c r="E38" s="120"/>
      <c r="F38" s="121"/>
      <c r="G38" s="76"/>
      <c r="H38" s="76"/>
      <c r="I38" s="76"/>
      <c r="J38" s="76"/>
      <c r="K38" s="118"/>
      <c r="L38" s="76"/>
      <c r="M38" s="76"/>
      <c r="N38" s="99"/>
      <c r="O38" s="99"/>
      <c r="P38" s="99"/>
      <c r="Q38" s="99"/>
      <c r="R38" s="99"/>
      <c r="S38" s="99"/>
      <c r="T38" s="76"/>
      <c r="U38" s="92"/>
      <c r="V38" s="99"/>
      <c r="W38" s="99"/>
      <c r="X38" s="76"/>
      <c r="Y38" s="76"/>
    </row>
    <row r="39" spans="2:25" ht="18.75" thickBot="1">
      <c r="B39" s="122" t="s">
        <v>49</v>
      </c>
      <c r="C39" s="123"/>
      <c r="D39" s="123"/>
      <c r="E39" s="123"/>
      <c r="F39" s="124">
        <f>SUM(F36:F38)</f>
        <v>0</v>
      </c>
      <c r="G39" s="76"/>
      <c r="H39" s="76"/>
      <c r="I39" s="339" t="s">
        <v>217</v>
      </c>
      <c r="J39" s="340"/>
      <c r="K39" s="340"/>
      <c r="L39" s="340"/>
      <c r="M39" s="340"/>
      <c r="N39" s="338"/>
      <c r="O39" s="338"/>
      <c r="P39" s="338"/>
      <c r="Q39" s="338"/>
      <c r="R39" s="338"/>
      <c r="S39" s="338"/>
      <c r="T39" s="76"/>
      <c r="U39" s="357" t="s">
        <v>109</v>
      </c>
      <c r="V39" s="306"/>
      <c r="W39" s="306"/>
      <c r="X39" s="306"/>
      <c r="Y39" s="306"/>
    </row>
    <row r="40" spans="2:25" ht="12.75">
      <c r="B40" s="125" t="s">
        <v>218</v>
      </c>
      <c r="C40" s="126"/>
      <c r="D40" s="126"/>
      <c r="E40" s="126"/>
      <c r="F40" s="127"/>
      <c r="G40" s="76"/>
      <c r="H40" s="76"/>
      <c r="I40" s="76" t="s">
        <v>306</v>
      </c>
      <c r="J40" s="341"/>
      <c r="K40" s="302"/>
      <c r="L40" s="302"/>
      <c r="M40" s="302"/>
      <c r="N40" s="302"/>
      <c r="O40" s="302"/>
      <c r="P40" s="302"/>
      <c r="Q40" s="302"/>
      <c r="R40" s="302"/>
      <c r="S40" s="302"/>
      <c r="T40" s="302"/>
      <c r="U40" s="302"/>
      <c r="V40" s="302"/>
      <c r="W40" s="302"/>
      <c r="X40" s="302"/>
      <c r="Y40" s="302"/>
    </row>
    <row r="41" spans="2:25" ht="12.75">
      <c r="B41" s="125" t="s">
        <v>336</v>
      </c>
      <c r="C41" s="126"/>
      <c r="D41" s="126"/>
      <c r="E41" s="126"/>
      <c r="F41" s="127"/>
      <c r="G41" s="76"/>
      <c r="H41" s="76"/>
      <c r="I41" s="76"/>
      <c r="J41" s="342"/>
      <c r="K41" s="304"/>
      <c r="L41" s="304"/>
      <c r="M41" s="304"/>
      <c r="N41" s="304"/>
      <c r="O41" s="304"/>
      <c r="P41" s="304"/>
      <c r="Q41" s="304"/>
      <c r="R41" s="304"/>
      <c r="S41" s="304"/>
      <c r="T41" s="304"/>
      <c r="U41" s="304"/>
      <c r="V41" s="304"/>
      <c r="W41" s="304"/>
      <c r="X41" s="304"/>
      <c r="Y41" s="304"/>
    </row>
    <row r="42" spans="2:25" ht="18">
      <c r="B42" s="126"/>
      <c r="C42" s="126"/>
      <c r="D42" s="126"/>
      <c r="E42" s="126"/>
      <c r="F42" s="127"/>
      <c r="G42" s="76"/>
      <c r="H42" s="76"/>
      <c r="I42" s="76"/>
      <c r="J42" s="76"/>
      <c r="K42" s="118"/>
      <c r="L42" s="76"/>
      <c r="M42" s="76"/>
      <c r="N42" s="111"/>
      <c r="O42" s="111"/>
      <c r="P42" s="111"/>
      <c r="Q42" s="111"/>
      <c r="R42" s="111"/>
      <c r="S42" s="111"/>
      <c r="T42" s="76"/>
      <c r="U42" s="128"/>
      <c r="V42" s="111"/>
      <c r="W42" s="111"/>
      <c r="X42" s="76"/>
      <c r="Y42" s="76"/>
    </row>
    <row r="43" spans="2:25" ht="18">
      <c r="B43" s="126"/>
      <c r="C43" s="126"/>
      <c r="D43" s="126"/>
      <c r="E43" s="126"/>
      <c r="F43" s="127"/>
      <c r="G43" s="76"/>
      <c r="H43" s="76"/>
      <c r="I43" s="76"/>
      <c r="J43" s="76"/>
      <c r="K43" s="118"/>
      <c r="L43" s="76"/>
      <c r="M43" s="76"/>
      <c r="N43" s="111"/>
      <c r="O43" s="111"/>
      <c r="P43" s="111"/>
      <c r="Q43" s="111"/>
      <c r="R43" s="111"/>
      <c r="S43" s="111"/>
      <c r="T43" s="76"/>
      <c r="U43" s="128"/>
      <c r="V43" s="111"/>
      <c r="W43" s="111"/>
      <c r="X43" s="76"/>
      <c r="Y43" s="76"/>
    </row>
    <row r="44" spans="2:25" ht="26.25">
      <c r="B44" s="76" t="s">
        <v>151</v>
      </c>
      <c r="C44" s="356" t="s">
        <v>332</v>
      </c>
      <c r="D44" s="306"/>
      <c r="E44" s="306"/>
      <c r="F44" s="306"/>
      <c r="G44" s="306"/>
      <c r="H44" s="306"/>
      <c r="I44" s="306"/>
      <c r="J44" s="306"/>
      <c r="K44" s="306"/>
      <c r="L44" s="306"/>
      <c r="M44" s="306"/>
      <c r="N44" s="306"/>
      <c r="O44" s="306"/>
      <c r="P44" s="306"/>
      <c r="Q44" s="306"/>
      <c r="R44" s="306"/>
      <c r="S44" s="306"/>
      <c r="T44" s="306"/>
      <c r="U44" s="306"/>
      <c r="V44" s="306"/>
      <c r="W44" s="306"/>
      <c r="X44" s="76"/>
      <c r="Y44" s="76"/>
    </row>
    <row r="45" spans="2:25" ht="26.25">
      <c r="B45" s="76"/>
      <c r="C45" s="76"/>
      <c r="D45" s="76"/>
      <c r="E45" s="76"/>
      <c r="F45" s="129"/>
      <c r="G45" s="129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</row>
    <row r="46" spans="2:25" ht="12.75">
      <c r="B46" s="76"/>
      <c r="C46" s="76"/>
      <c r="D46" s="76"/>
      <c r="E46" s="76"/>
      <c r="F46" s="76"/>
      <c r="G46" s="76" t="s">
        <v>65</v>
      </c>
      <c r="H46" s="76"/>
      <c r="I46" s="76"/>
      <c r="J46" s="76"/>
      <c r="K46" s="396">
        <f>D13</f>
        <v>0</v>
      </c>
      <c r="L46" s="397"/>
      <c r="M46" s="397"/>
      <c r="N46" s="397"/>
      <c r="O46" s="397"/>
      <c r="P46" s="397"/>
      <c r="Q46" s="397"/>
      <c r="R46" s="397"/>
      <c r="S46" s="397"/>
      <c r="T46" s="76"/>
      <c r="U46" s="76"/>
      <c r="V46" s="76"/>
      <c r="W46" s="76"/>
      <c r="X46" s="76"/>
      <c r="Y46" s="76"/>
    </row>
    <row r="47" spans="2:25" ht="12.75">
      <c r="B47" s="76" t="s">
        <v>33</v>
      </c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</row>
    <row r="48" spans="2:25" ht="12.75">
      <c r="B48" s="76" t="s">
        <v>34</v>
      </c>
      <c r="C48" s="76"/>
      <c r="D48" s="76"/>
      <c r="E48" s="76"/>
      <c r="F48" s="76" t="s">
        <v>35</v>
      </c>
      <c r="G48" s="76"/>
      <c r="H48" s="76" t="s">
        <v>43</v>
      </c>
      <c r="I48" s="76"/>
      <c r="J48" s="76"/>
      <c r="K48" s="76" t="s">
        <v>44</v>
      </c>
      <c r="L48" s="76"/>
      <c r="M48" s="76"/>
      <c r="N48" s="76"/>
      <c r="O48" s="76"/>
      <c r="P48" s="76"/>
      <c r="Q48" s="80" t="s">
        <v>36</v>
      </c>
      <c r="R48" s="76"/>
      <c r="S48" s="76"/>
      <c r="T48" s="76"/>
      <c r="U48" s="76"/>
      <c r="V48" s="130" t="s">
        <v>57</v>
      </c>
      <c r="W48" s="76"/>
      <c r="X48" s="76"/>
      <c r="Y48" s="76"/>
    </row>
    <row r="49" spans="2:23" ht="12.75">
      <c r="B49" s="76" t="s">
        <v>337</v>
      </c>
      <c r="C49" s="76"/>
      <c r="D49" s="76"/>
      <c r="E49" s="76"/>
      <c r="F49" s="131">
        <f>J27</f>
        <v>0</v>
      </c>
      <c r="G49" s="76"/>
      <c r="H49" s="309">
        <f>J28</f>
        <v>0</v>
      </c>
      <c r="I49" s="311"/>
      <c r="J49" s="76"/>
      <c r="K49" s="309">
        <f>J29</f>
        <v>0</v>
      </c>
      <c r="L49" s="310"/>
      <c r="M49" s="311"/>
      <c r="N49" s="76"/>
      <c r="O49" s="76"/>
      <c r="P49" s="76"/>
      <c r="Q49" s="312" t="e">
        <f>SUM(J27:J29)/F31</f>
        <v>#DIV/0!</v>
      </c>
      <c r="R49" s="313"/>
      <c r="S49" s="76"/>
      <c r="T49" s="76"/>
      <c r="U49" s="76"/>
      <c r="V49" s="130" t="s">
        <v>58</v>
      </c>
      <c r="W49" s="76"/>
    </row>
    <row r="50" spans="2:23" ht="12.75">
      <c r="B50" s="76" t="s">
        <v>338</v>
      </c>
      <c r="C50" s="76"/>
      <c r="D50" s="76"/>
      <c r="E50" s="76"/>
      <c r="F50" s="131">
        <f>V27</f>
        <v>0</v>
      </c>
      <c r="G50" s="76"/>
      <c r="H50" s="309">
        <f>V28</f>
        <v>0</v>
      </c>
      <c r="I50" s="311"/>
      <c r="J50" s="76"/>
      <c r="K50" s="309">
        <f>V29</f>
        <v>0</v>
      </c>
      <c r="L50" s="310"/>
      <c r="M50" s="311"/>
      <c r="N50" s="76"/>
      <c r="O50" s="76"/>
      <c r="P50" s="76"/>
      <c r="Q50" s="312" t="e">
        <f>SUM(V27:V29)/F31</f>
        <v>#DIV/0!</v>
      </c>
      <c r="R50" s="313"/>
      <c r="S50" s="76"/>
      <c r="T50" s="76"/>
      <c r="U50" s="76"/>
      <c r="V50" s="76"/>
      <c r="W50" s="76"/>
    </row>
    <row r="51" spans="2:23" ht="12.75">
      <c r="B51" s="76" t="s">
        <v>37</v>
      </c>
      <c r="C51" s="76"/>
      <c r="D51" s="76"/>
      <c r="E51" s="76"/>
      <c r="F51" s="131">
        <f>SUM(F49:F50)</f>
        <v>0</v>
      </c>
      <c r="G51" s="76"/>
      <c r="H51" s="309">
        <f>H49+H50</f>
        <v>0</v>
      </c>
      <c r="I51" s="311"/>
      <c r="J51" s="76"/>
      <c r="K51" s="309">
        <f>SUM(K50-K49)</f>
        <v>0</v>
      </c>
      <c r="L51" s="310"/>
      <c r="M51" s="311"/>
      <c r="N51" s="76"/>
      <c r="O51" s="76"/>
      <c r="P51" s="76"/>
      <c r="Q51" s="312" t="e">
        <f>SUM(Q50-Q49)</f>
        <v>#DIV/0!</v>
      </c>
      <c r="R51" s="313"/>
      <c r="S51" s="76"/>
      <c r="T51" s="76"/>
      <c r="U51" s="76"/>
      <c r="V51" s="132"/>
      <c r="W51" s="76" t="s">
        <v>59</v>
      </c>
    </row>
    <row r="52" spans="2:23" ht="15">
      <c r="B52" s="76"/>
      <c r="C52" s="76" t="s">
        <v>339</v>
      </c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91"/>
      <c r="P52" s="76"/>
      <c r="Q52" s="361" t="e">
        <f>(Q51)/(Q49)*-1</f>
        <v>#DIV/0!</v>
      </c>
      <c r="R52" s="362"/>
      <c r="S52" s="76"/>
      <c r="T52" s="76"/>
      <c r="U52" s="133"/>
      <c r="V52" s="76"/>
      <c r="W52" s="92" t="s">
        <v>60</v>
      </c>
    </row>
    <row r="53" spans="2:23" ht="12.75"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134">
        <f>IF(V51=0,0,((V51-32)*5)/9)</f>
        <v>0</v>
      </c>
      <c r="W53" s="76" t="s">
        <v>61</v>
      </c>
    </row>
    <row r="54" spans="2:23" ht="12.75">
      <c r="B54" s="76" t="s">
        <v>38</v>
      </c>
      <c r="C54" s="76"/>
      <c r="D54" s="76"/>
      <c r="E54" s="76"/>
      <c r="F54" s="76" t="s">
        <v>39</v>
      </c>
      <c r="G54" s="76"/>
      <c r="H54" s="76" t="s">
        <v>40</v>
      </c>
      <c r="I54" s="76"/>
      <c r="J54" s="76"/>
      <c r="K54" s="76" t="s">
        <v>41</v>
      </c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</row>
    <row r="55" spans="2:23" ht="12.75">
      <c r="B55" s="76" t="s">
        <v>337</v>
      </c>
      <c r="C55" s="76"/>
      <c r="D55" s="76"/>
      <c r="E55" s="76"/>
      <c r="F55" s="131">
        <f>J21</f>
        <v>0</v>
      </c>
      <c r="G55" s="76"/>
      <c r="H55" s="309">
        <f>J22</f>
        <v>0</v>
      </c>
      <c r="I55" s="311"/>
      <c r="J55" s="76"/>
      <c r="K55" s="312">
        <f>(F55-H55)</f>
        <v>0</v>
      </c>
      <c r="L55" s="313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135" t="s">
        <v>62</v>
      </c>
    </row>
    <row r="56" spans="2:23" ht="12.75">
      <c r="B56" s="76" t="s">
        <v>338</v>
      </c>
      <c r="C56" s="76"/>
      <c r="D56" s="76"/>
      <c r="E56" s="76"/>
      <c r="F56" s="131">
        <f>V21</f>
        <v>0</v>
      </c>
      <c r="G56" s="76"/>
      <c r="H56" s="309">
        <f>V22</f>
        <v>0</v>
      </c>
      <c r="I56" s="311"/>
      <c r="J56" s="76"/>
      <c r="K56" s="312">
        <f>(F56-H56)</f>
        <v>0</v>
      </c>
      <c r="L56" s="313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</row>
    <row r="57" spans="2:23" ht="12.75">
      <c r="B57" s="76"/>
      <c r="C57" s="76"/>
      <c r="D57" s="76"/>
      <c r="E57" s="76"/>
      <c r="F57" s="76"/>
      <c r="G57" s="76"/>
      <c r="H57" s="76"/>
      <c r="I57" s="76"/>
      <c r="J57" s="76"/>
      <c r="K57" s="91"/>
      <c r="L57" s="91"/>
      <c r="M57" s="76"/>
      <c r="N57" s="76"/>
      <c r="O57" s="76"/>
      <c r="P57" s="136" t="s">
        <v>42</v>
      </c>
      <c r="Q57" s="137">
        <f>(K56-K55)</f>
        <v>0</v>
      </c>
      <c r="R57" s="138"/>
      <c r="S57" s="76"/>
      <c r="T57" s="76"/>
      <c r="U57" s="76"/>
      <c r="V57" s="132"/>
      <c r="W57" s="76" t="s">
        <v>61</v>
      </c>
    </row>
    <row r="58" spans="2:23" ht="15"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139" t="s">
        <v>50</v>
      </c>
      <c r="Q58" s="361">
        <f>$Q57*0.05</f>
        <v>0</v>
      </c>
      <c r="R58" s="363"/>
      <c r="S58" s="76"/>
      <c r="T58" s="76"/>
      <c r="U58" s="76"/>
      <c r="V58" s="76"/>
      <c r="W58" s="92" t="s">
        <v>60</v>
      </c>
    </row>
    <row r="59" spans="2:23" ht="15">
      <c r="B59" s="76"/>
      <c r="C59" s="76"/>
      <c r="D59" s="76"/>
      <c r="E59" s="76"/>
      <c r="F59" s="76" t="s">
        <v>308</v>
      </c>
      <c r="G59" s="76"/>
      <c r="H59" s="76" t="s">
        <v>309</v>
      </c>
      <c r="I59" s="76"/>
      <c r="J59" s="76"/>
      <c r="K59" s="76" t="s">
        <v>41</v>
      </c>
      <c r="L59" s="76"/>
      <c r="M59" s="76"/>
      <c r="N59" s="76"/>
      <c r="O59" s="76"/>
      <c r="P59" s="139"/>
      <c r="Q59" s="140"/>
      <c r="R59" s="141"/>
      <c r="S59" s="76"/>
      <c r="T59" s="76"/>
      <c r="U59" s="76"/>
      <c r="V59" s="76"/>
      <c r="W59" s="92"/>
    </row>
    <row r="60" spans="2:23" ht="12.75">
      <c r="B60" s="76" t="s">
        <v>307</v>
      </c>
      <c r="C60" s="76"/>
      <c r="D60" s="76"/>
      <c r="E60" s="76"/>
      <c r="F60" s="131">
        <f>L31</f>
        <v>0</v>
      </c>
      <c r="G60" s="76"/>
      <c r="H60" s="309">
        <f>X31</f>
        <v>0</v>
      </c>
      <c r="I60" s="360"/>
      <c r="J60" s="142"/>
      <c r="K60" s="309">
        <f>F60-H60</f>
        <v>0</v>
      </c>
      <c r="L60" s="360"/>
      <c r="M60" s="76"/>
      <c r="N60" s="76"/>
      <c r="O60" s="76"/>
      <c r="P60" s="139"/>
      <c r="Q60" s="143"/>
      <c r="R60" s="143"/>
      <c r="S60" s="76"/>
      <c r="T60" s="76"/>
      <c r="U60" s="133"/>
      <c r="V60" s="134">
        <f>IF(V57=0,0,((V57*9)/5)+32)</f>
        <v>0</v>
      </c>
      <c r="W60" s="76" t="s">
        <v>59</v>
      </c>
    </row>
    <row r="61" spans="2:23" ht="12.75">
      <c r="B61" s="76"/>
      <c r="C61" s="76"/>
      <c r="D61" s="76"/>
      <c r="E61" s="76"/>
      <c r="F61" s="144"/>
      <c r="G61" s="76"/>
      <c r="H61" s="144"/>
      <c r="I61" s="145"/>
      <c r="J61" s="142"/>
      <c r="K61" s="144"/>
      <c r="L61" s="145"/>
      <c r="M61" s="76"/>
      <c r="N61" s="76"/>
      <c r="O61" s="76"/>
      <c r="P61" s="139"/>
      <c r="Q61" s="143"/>
      <c r="R61" s="143"/>
      <c r="S61" s="76"/>
      <c r="T61" s="76"/>
      <c r="U61" s="133"/>
      <c r="V61" s="146"/>
      <c r="W61" s="76"/>
    </row>
    <row r="62" spans="2:23" ht="12.75">
      <c r="B62" s="76"/>
      <c r="C62" s="76"/>
      <c r="D62" s="76"/>
      <c r="E62" s="76"/>
      <c r="F62" s="144"/>
      <c r="G62" s="76"/>
      <c r="H62" s="144"/>
      <c r="I62" s="145"/>
      <c r="J62" s="142"/>
      <c r="K62" s="144"/>
      <c r="L62" s="145"/>
      <c r="M62" s="76"/>
      <c r="N62" s="76"/>
      <c r="O62" s="76"/>
      <c r="P62" s="147" t="s">
        <v>313</v>
      </c>
      <c r="Q62" s="358">
        <f>K60*-0.01</f>
        <v>0</v>
      </c>
      <c r="R62" s="359"/>
      <c r="S62" s="76"/>
      <c r="T62" s="76"/>
      <c r="U62" s="133"/>
      <c r="V62" s="146"/>
      <c r="W62" s="76"/>
    </row>
    <row r="63" spans="2:23" ht="13.5" thickBot="1"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</row>
    <row r="64" spans="2:23" ht="24" thickBot="1">
      <c r="B64" s="76"/>
      <c r="C64" s="76"/>
      <c r="D64" s="76"/>
      <c r="E64" s="76"/>
      <c r="F64" s="76"/>
      <c r="G64" s="76"/>
      <c r="H64" s="76"/>
      <c r="I64" s="76"/>
      <c r="J64" s="148"/>
      <c r="K64" s="148"/>
      <c r="L64" s="148"/>
      <c r="M64" s="148"/>
      <c r="N64" s="148"/>
      <c r="O64" s="148"/>
      <c r="P64" s="149" t="s">
        <v>51</v>
      </c>
      <c r="Q64" s="352" t="e">
        <f>SUM($Q52+$Q58+$Q62)</f>
        <v>#DIV/0!</v>
      </c>
      <c r="R64" s="353"/>
      <c r="S64" s="354"/>
      <c r="T64" s="354"/>
      <c r="U64" s="355"/>
      <c r="V64" s="76"/>
      <c r="W64" s="76"/>
    </row>
    <row r="65" spans="2:22" ht="23.25">
      <c r="B65" s="76" t="s">
        <v>111</v>
      </c>
      <c r="C65" s="76"/>
      <c r="D65" s="76"/>
      <c r="E65" s="87"/>
      <c r="F65" s="91"/>
      <c r="G65" s="76"/>
      <c r="H65" s="76"/>
      <c r="I65" s="76"/>
      <c r="J65" s="148"/>
      <c r="K65" s="148"/>
      <c r="L65" s="148"/>
      <c r="M65" s="148"/>
      <c r="N65" s="148"/>
      <c r="O65" s="148"/>
      <c r="P65" s="149"/>
      <c r="Q65" s="150"/>
      <c r="R65" s="151"/>
      <c r="S65" s="152"/>
      <c r="T65" s="152"/>
      <c r="U65" s="152"/>
      <c r="V65" s="76"/>
    </row>
    <row r="66" spans="2:22" ht="23.25">
      <c r="B66" s="76"/>
      <c r="C66" s="76"/>
      <c r="D66" s="76" t="s">
        <v>17</v>
      </c>
      <c r="E66" s="76"/>
      <c r="F66" s="153" t="e">
        <f>(J33-V33)/J33</f>
        <v>#DIV/0!</v>
      </c>
      <c r="G66" s="76"/>
      <c r="H66" s="76"/>
      <c r="I66" s="76"/>
      <c r="J66" s="154"/>
      <c r="K66" s="148"/>
      <c r="L66" s="148"/>
      <c r="M66" s="148"/>
      <c r="N66" s="148"/>
      <c r="O66" s="148"/>
      <c r="P66" s="149"/>
      <c r="Q66" s="150"/>
      <c r="R66" s="151"/>
      <c r="S66" s="152"/>
      <c r="T66" s="152"/>
      <c r="U66" s="152"/>
      <c r="V66" s="76"/>
    </row>
    <row r="67" spans="2:22" ht="23.25">
      <c r="B67" s="76"/>
      <c r="C67" s="76"/>
      <c r="D67" s="76" t="s">
        <v>18</v>
      </c>
      <c r="E67" s="76"/>
      <c r="F67" s="153" t="e">
        <f>(L33-X33)/L33</f>
        <v>#DIV/0!</v>
      </c>
      <c r="G67" s="76"/>
      <c r="H67" s="76"/>
      <c r="I67" s="76"/>
      <c r="J67" s="154"/>
      <c r="K67" s="148"/>
      <c r="L67" s="148"/>
      <c r="M67" s="148"/>
      <c r="N67" s="148"/>
      <c r="O67" s="148"/>
      <c r="P67" s="149"/>
      <c r="Q67" s="150"/>
      <c r="R67" s="151"/>
      <c r="S67" s="152"/>
      <c r="T67" s="152"/>
      <c r="U67" s="152"/>
      <c r="V67" s="76"/>
    </row>
    <row r="68" spans="2:22" ht="23.25">
      <c r="B68" s="76"/>
      <c r="C68" s="76"/>
      <c r="D68" s="76"/>
      <c r="E68" s="76"/>
      <c r="F68" s="155"/>
      <c r="G68" s="76"/>
      <c r="H68" s="76"/>
      <c r="I68" s="76"/>
      <c r="J68" s="154"/>
      <c r="K68" s="148"/>
      <c r="L68" s="148"/>
      <c r="M68" s="148"/>
      <c r="N68" s="148"/>
      <c r="O68" s="148"/>
      <c r="P68" s="149"/>
      <c r="Q68" s="150"/>
      <c r="R68" s="151"/>
      <c r="S68" s="152"/>
      <c r="T68" s="152"/>
      <c r="U68" s="152"/>
      <c r="V68" s="76"/>
    </row>
    <row r="69" spans="2:22" ht="12.75">
      <c r="B69" s="130"/>
      <c r="C69" s="76"/>
      <c r="D69" s="130" t="s">
        <v>352</v>
      </c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</row>
    <row r="70" spans="2:22" ht="12.75">
      <c r="B70" s="130"/>
      <c r="C70" s="76"/>
      <c r="D70" s="130" t="s">
        <v>333</v>
      </c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</row>
    <row r="71" spans="2:22" ht="12.75">
      <c r="B71" s="76"/>
      <c r="C71" s="76"/>
      <c r="D71" s="76"/>
      <c r="E71" s="76"/>
      <c r="F71" s="136" t="s">
        <v>52</v>
      </c>
      <c r="G71" s="343" t="e">
        <f>Q64</f>
        <v>#DIV/0!</v>
      </c>
      <c r="H71" s="344"/>
      <c r="I71" s="344"/>
      <c r="J71" s="76" t="s">
        <v>351</v>
      </c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</row>
    <row r="72" spans="2:22" ht="12.75">
      <c r="B72" s="76"/>
      <c r="C72" s="76"/>
      <c r="D72" s="76" t="s">
        <v>112</v>
      </c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</row>
    <row r="73" spans="2:22" ht="12.75">
      <c r="B73" s="76"/>
      <c r="C73" s="76"/>
      <c r="D73" s="76"/>
      <c r="E73" s="76"/>
      <c r="F73" s="156"/>
      <c r="G73" s="156"/>
      <c r="H73" s="156"/>
      <c r="I73" s="156"/>
      <c r="J73" s="156"/>
      <c r="K73" s="156"/>
      <c r="L73" s="156"/>
      <c r="M73" s="156"/>
      <c r="N73" s="156"/>
      <c r="O73" s="156"/>
      <c r="P73" s="156"/>
      <c r="Q73" s="156"/>
      <c r="R73" s="156"/>
      <c r="S73" s="156"/>
      <c r="T73" s="156"/>
      <c r="U73" s="156"/>
      <c r="V73" s="156"/>
    </row>
    <row r="74" spans="2:22" ht="13.5" thickBot="1">
      <c r="B74" s="76"/>
      <c r="C74" s="76"/>
      <c r="D74" s="91"/>
      <c r="E74" s="91"/>
      <c r="F74" s="157"/>
      <c r="G74" s="157"/>
      <c r="H74" s="157"/>
      <c r="I74" s="157"/>
      <c r="J74" s="157"/>
      <c r="K74" s="157"/>
      <c r="L74" s="157"/>
      <c r="M74" s="157"/>
      <c r="N74" s="157"/>
      <c r="O74" s="157"/>
      <c r="P74" s="157"/>
      <c r="Q74" s="157"/>
      <c r="R74" s="157"/>
      <c r="S74" s="157"/>
      <c r="T74" s="157"/>
      <c r="U74" s="157"/>
      <c r="V74" s="157"/>
    </row>
    <row r="75" spans="2:22" ht="12.75">
      <c r="B75" s="76"/>
      <c r="C75" s="76"/>
      <c r="D75" s="76"/>
      <c r="E75" s="76"/>
      <c r="F75" s="76"/>
      <c r="G75" s="76"/>
      <c r="H75" s="76"/>
      <c r="I75" s="76" t="s">
        <v>53</v>
      </c>
      <c r="J75" s="76"/>
      <c r="K75" s="76"/>
      <c r="L75" s="76"/>
      <c r="M75" s="76"/>
      <c r="N75" s="76" t="s">
        <v>54</v>
      </c>
      <c r="O75" s="76"/>
      <c r="P75" s="76"/>
      <c r="Q75" s="76"/>
      <c r="R75" s="76"/>
      <c r="S75" s="76"/>
      <c r="T75" s="76" t="s">
        <v>55</v>
      </c>
      <c r="U75" s="76"/>
      <c r="V75" s="76"/>
    </row>
  </sheetData>
  <mergeCells count="78">
    <mergeCell ref="V37:W37"/>
    <mergeCell ref="Q51:R51"/>
    <mergeCell ref="Q52:R52"/>
    <mergeCell ref="Q58:R58"/>
    <mergeCell ref="Q64:U64"/>
    <mergeCell ref="C44:W44"/>
    <mergeCell ref="N39:S39"/>
    <mergeCell ref="U39:Y39"/>
    <mergeCell ref="Q62:R62"/>
    <mergeCell ref="H56:I56"/>
    <mergeCell ref="K55:L55"/>
    <mergeCell ref="H60:I60"/>
    <mergeCell ref="K60:L60"/>
    <mergeCell ref="K50:M50"/>
    <mergeCell ref="L24:M24"/>
    <mergeCell ref="L25:M25"/>
    <mergeCell ref="C25:F25"/>
    <mergeCell ref="C26:F26"/>
    <mergeCell ref="G71:I71"/>
    <mergeCell ref="X30:Y30"/>
    <mergeCell ref="X31:Y31"/>
    <mergeCell ref="X35:Y35"/>
    <mergeCell ref="X33:Y33"/>
    <mergeCell ref="L30:M30"/>
    <mergeCell ref="L31:M31"/>
    <mergeCell ref="R30:S30"/>
    <mergeCell ref="Q49:R49"/>
    <mergeCell ref="R31:S31"/>
    <mergeCell ref="L33:M33"/>
    <mergeCell ref="L35:M35"/>
    <mergeCell ref="R33:S33"/>
    <mergeCell ref="K49:M49"/>
    <mergeCell ref="R35:S35"/>
    <mergeCell ref="N37:S37"/>
    <mergeCell ref="K46:S46"/>
    <mergeCell ref="I39:M39"/>
    <mergeCell ref="J40:Y40"/>
    <mergeCell ref="J41:Y41"/>
    <mergeCell ref="X19:Y19"/>
    <mergeCell ref="X21:Y21"/>
    <mergeCell ref="X22:Y22"/>
    <mergeCell ref="L21:M21"/>
    <mergeCell ref="L22:M22"/>
    <mergeCell ref="R19:S19"/>
    <mergeCell ref="L19:M19"/>
    <mergeCell ref="X18:Y18"/>
    <mergeCell ref="R18:S18"/>
    <mergeCell ref="V16:W16"/>
    <mergeCell ref="V15:W15"/>
    <mergeCell ref="X24:Y24"/>
    <mergeCell ref="X25:Y25"/>
    <mergeCell ref="R21:S21"/>
    <mergeCell ref="R22:S22"/>
    <mergeCell ref="R24:S24"/>
    <mergeCell ref="R25:S25"/>
    <mergeCell ref="J15:K15"/>
    <mergeCell ref="J16:K16"/>
    <mergeCell ref="L18:M18"/>
    <mergeCell ref="E21:F21"/>
    <mergeCell ref="O8:V8"/>
    <mergeCell ref="O10:V10"/>
    <mergeCell ref="P15:Q15"/>
    <mergeCell ref="P16:Q16"/>
    <mergeCell ref="D13:F13"/>
    <mergeCell ref="H49:I49"/>
    <mergeCell ref="H50:I50"/>
    <mergeCell ref="B15:F15"/>
    <mergeCell ref="B16:F16"/>
    <mergeCell ref="C17:F17"/>
    <mergeCell ref="E18:F18"/>
    <mergeCell ref="C19:F19"/>
    <mergeCell ref="C20:F20"/>
    <mergeCell ref="C24:F24"/>
    <mergeCell ref="K51:M51"/>
    <mergeCell ref="Q50:R50"/>
    <mergeCell ref="K56:L56"/>
    <mergeCell ref="H51:I51"/>
    <mergeCell ref="H55:I55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4"/>
  <sheetViews>
    <sheetView workbookViewId="0" topLeftCell="A1">
      <selection activeCell="A2" sqref="A2:J2"/>
    </sheetView>
  </sheetViews>
  <sheetFormatPr defaultColWidth="9.140625" defaultRowHeight="12.75"/>
  <cols>
    <col min="1" max="1" width="13.421875" style="51" customWidth="1"/>
    <col min="2" max="3" width="9.140625" style="51" customWidth="1"/>
    <col min="4" max="4" width="5.57421875" style="51" customWidth="1"/>
    <col min="5" max="5" width="9.140625" style="51" customWidth="1"/>
    <col min="6" max="6" width="6.00390625" style="51" customWidth="1"/>
    <col min="7" max="9" width="9.140625" style="51" customWidth="1"/>
    <col min="10" max="10" width="13.8515625" style="51" customWidth="1"/>
    <col min="11" max="16384" width="9.140625" style="51" customWidth="1"/>
  </cols>
  <sheetData>
    <row r="1" spans="1:10" ht="30">
      <c r="A1" s="366" t="s">
        <v>355</v>
      </c>
      <c r="B1" s="367"/>
      <c r="C1" s="367"/>
      <c r="D1" s="367"/>
      <c r="E1" s="367"/>
      <c r="F1" s="367"/>
      <c r="G1" s="367"/>
      <c r="H1" s="367"/>
      <c r="I1" s="367"/>
      <c r="J1" s="367"/>
    </row>
    <row r="2" spans="1:10" ht="15">
      <c r="A2" s="368" t="s">
        <v>327</v>
      </c>
      <c r="B2" s="367"/>
      <c r="C2" s="367"/>
      <c r="D2" s="367"/>
      <c r="E2" s="367"/>
      <c r="F2" s="367"/>
      <c r="G2" s="367"/>
      <c r="H2" s="367"/>
      <c r="I2" s="367"/>
      <c r="J2" s="367"/>
    </row>
    <row r="3" spans="1:10" ht="15">
      <c r="A3" s="368" t="s">
        <v>328</v>
      </c>
      <c r="B3" s="367"/>
      <c r="C3" s="367"/>
      <c r="D3" s="367"/>
      <c r="E3" s="367"/>
      <c r="F3" s="367"/>
      <c r="G3" s="367"/>
      <c r="H3" s="367"/>
      <c r="I3" s="367"/>
      <c r="J3" s="367"/>
    </row>
    <row r="4" spans="1:10" ht="15">
      <c r="A4" s="364" t="s">
        <v>329</v>
      </c>
      <c r="B4" s="365"/>
      <c r="C4" s="365"/>
      <c r="D4" s="365"/>
      <c r="E4" s="365"/>
      <c r="F4" s="365"/>
      <c r="G4" s="365"/>
      <c r="H4" s="365"/>
      <c r="I4" s="365"/>
      <c r="J4" s="365"/>
    </row>
    <row r="5" spans="1:10" ht="12.75">
      <c r="A5" s="158"/>
      <c r="B5" s="158"/>
      <c r="C5" s="158"/>
      <c r="D5" s="158"/>
      <c r="E5" s="158"/>
      <c r="F5" s="158"/>
      <c r="G5" s="158"/>
      <c r="H5" s="158"/>
      <c r="I5" s="158"/>
      <c r="J5" s="158"/>
    </row>
    <row r="6" spans="1:10" ht="22.5" thickBot="1">
      <c r="A6" s="159" t="s">
        <v>325</v>
      </c>
      <c r="B6" s="160"/>
      <c r="C6" s="160"/>
      <c r="D6" s="160"/>
      <c r="E6" s="160"/>
      <c r="F6" s="160"/>
      <c r="G6" s="160"/>
      <c r="H6" s="160"/>
      <c r="I6" s="160"/>
      <c r="J6" s="160"/>
    </row>
    <row r="7" spans="1:10" ht="27" thickBot="1">
      <c r="A7" s="284"/>
      <c r="B7" s="285"/>
      <c r="C7" s="285"/>
      <c r="D7" s="285"/>
      <c r="E7" s="285"/>
      <c r="F7" s="285"/>
      <c r="G7" s="285"/>
      <c r="H7" s="286"/>
      <c r="I7" s="160"/>
      <c r="J7" s="161"/>
    </row>
    <row r="8" spans="1:10" ht="12.75">
      <c r="A8" s="162" t="s">
        <v>68</v>
      </c>
      <c r="B8" s="163"/>
      <c r="C8" s="164"/>
      <c r="D8" s="163"/>
      <c r="E8" s="163"/>
      <c r="F8" s="163"/>
      <c r="G8" s="163"/>
      <c r="H8" s="165"/>
      <c r="I8" s="160"/>
      <c r="J8" s="160"/>
    </row>
    <row r="9" spans="1:10" ht="12.75">
      <c r="A9" s="166" t="s">
        <v>326</v>
      </c>
      <c r="B9" s="167"/>
      <c r="C9" s="168"/>
      <c r="D9" s="100"/>
      <c r="E9" s="100"/>
      <c r="F9" s="100"/>
      <c r="G9" s="100"/>
      <c r="H9" s="169"/>
      <c r="I9" s="158"/>
      <c r="J9" s="158"/>
    </row>
    <row r="10" spans="1:10" ht="12.75">
      <c r="A10" s="170" t="s">
        <v>90</v>
      </c>
      <c r="B10" s="167"/>
      <c r="C10" s="168"/>
      <c r="D10" s="100"/>
      <c r="E10" s="100"/>
      <c r="F10" s="100"/>
      <c r="G10" s="100"/>
      <c r="H10" s="169"/>
      <c r="I10" s="158"/>
      <c r="J10" s="158"/>
    </row>
    <row r="11" spans="1:10" ht="12.75">
      <c r="A11" s="170" t="s">
        <v>102</v>
      </c>
      <c r="B11" s="167"/>
      <c r="C11" s="168"/>
      <c r="D11" s="100"/>
      <c r="E11" s="100"/>
      <c r="F11" s="100"/>
      <c r="G11" s="100"/>
      <c r="H11" s="169"/>
      <c r="I11" s="158"/>
      <c r="J11" s="158"/>
    </row>
    <row r="12" spans="1:10" ht="12.75">
      <c r="A12" s="170"/>
      <c r="B12" s="167"/>
      <c r="C12" s="168"/>
      <c r="D12" s="100"/>
      <c r="E12" s="100"/>
      <c r="F12" s="100"/>
      <c r="G12" s="100"/>
      <c r="H12" s="169"/>
      <c r="I12" s="158"/>
      <c r="J12" s="158"/>
    </row>
    <row r="13" spans="1:10" ht="12.75">
      <c r="A13" s="166" t="s">
        <v>91</v>
      </c>
      <c r="B13" s="167"/>
      <c r="C13" s="171"/>
      <c r="D13" s="294"/>
      <c r="E13" s="171"/>
      <c r="F13" s="294"/>
      <c r="G13" s="171"/>
      <c r="H13" s="169"/>
      <c r="I13" s="158"/>
      <c r="J13" s="158"/>
    </row>
    <row r="14" spans="1:10" ht="12.75">
      <c r="A14" s="166" t="s">
        <v>92</v>
      </c>
      <c r="B14" s="167"/>
      <c r="C14" s="168"/>
      <c r="D14" s="100"/>
      <c r="E14" s="100"/>
      <c r="F14" s="100"/>
      <c r="G14" s="100"/>
      <c r="H14" s="169"/>
      <c r="I14" s="172"/>
      <c r="J14" s="158"/>
    </row>
    <row r="15" spans="1:10" ht="12.75">
      <c r="A15" s="166" t="s">
        <v>89</v>
      </c>
      <c r="B15" s="167"/>
      <c r="C15" s="173"/>
      <c r="D15" s="100"/>
      <c r="E15" s="100"/>
      <c r="F15" s="100"/>
      <c r="G15" s="100"/>
      <c r="H15" s="169"/>
      <c r="I15" s="158"/>
      <c r="J15" s="158"/>
    </row>
    <row r="16" spans="1:10" ht="12.75">
      <c r="A16" s="166" t="s">
        <v>93</v>
      </c>
      <c r="B16" s="167"/>
      <c r="C16" s="171"/>
      <c r="D16" s="100"/>
      <c r="E16" s="100"/>
      <c r="F16" s="100"/>
      <c r="G16" s="100"/>
      <c r="H16" s="169"/>
      <c r="I16" s="158"/>
      <c r="J16" s="158"/>
    </row>
    <row r="17" spans="1:10" ht="12.75">
      <c r="A17" s="166" t="s">
        <v>94</v>
      </c>
      <c r="B17" s="167"/>
      <c r="C17" s="171"/>
      <c r="D17" s="100"/>
      <c r="E17" s="100"/>
      <c r="F17" s="100"/>
      <c r="G17" s="100"/>
      <c r="H17" s="169"/>
      <c r="I17" s="158"/>
      <c r="J17" s="158"/>
    </row>
    <row r="18" spans="1:10" ht="13.5" thickBot="1">
      <c r="A18" s="166" t="s">
        <v>101</v>
      </c>
      <c r="B18" s="167"/>
      <c r="C18" s="174"/>
      <c r="D18" s="175"/>
      <c r="E18" s="175"/>
      <c r="F18" s="175"/>
      <c r="G18" s="175"/>
      <c r="H18" s="176"/>
      <c r="I18" s="158"/>
      <c r="J18" s="158"/>
    </row>
    <row r="19" spans="1:10" ht="13.5" thickBot="1">
      <c r="A19" s="177"/>
      <c r="B19" s="179"/>
      <c r="C19" s="180"/>
      <c r="D19" s="180"/>
      <c r="E19" s="180"/>
      <c r="F19" s="180"/>
      <c r="G19" s="180"/>
      <c r="H19" s="181"/>
      <c r="I19" s="182" t="s">
        <v>69</v>
      </c>
      <c r="J19" s="158"/>
    </row>
    <row r="20" spans="1:10" ht="12.75">
      <c r="A20" s="183" t="s">
        <v>70</v>
      </c>
      <c r="B20" s="183"/>
      <c r="C20" s="183"/>
      <c r="D20" s="183"/>
      <c r="E20" s="183"/>
      <c r="F20" s="183"/>
      <c r="G20" s="158"/>
      <c r="H20" s="158"/>
      <c r="I20" s="287" t="e">
        <f>'Warranty Form'!L30</f>
        <v>#DIV/0!</v>
      </c>
      <c r="J20" s="158" t="s">
        <v>95</v>
      </c>
    </row>
    <row r="21" spans="1:10" ht="12.75">
      <c r="A21" s="183" t="s">
        <v>71</v>
      </c>
      <c r="B21" s="183"/>
      <c r="C21" s="184" t="s">
        <v>214</v>
      </c>
      <c r="D21" s="183"/>
      <c r="E21" s="183"/>
      <c r="F21" s="183"/>
      <c r="G21" s="158"/>
      <c r="H21" s="158"/>
      <c r="I21" s="288">
        <f>'Warranty Form'!F30</f>
        <v>0</v>
      </c>
      <c r="J21" s="158" t="s">
        <v>96</v>
      </c>
    </row>
    <row r="22" spans="1:10" ht="12.75">
      <c r="A22" s="183" t="s">
        <v>344</v>
      </c>
      <c r="B22" s="183"/>
      <c r="C22" s="183"/>
      <c r="D22" s="183"/>
      <c r="E22" s="158"/>
      <c r="F22" s="185"/>
      <c r="G22" s="158"/>
      <c r="H22" s="158"/>
      <c r="I22" s="288"/>
      <c r="J22" s="158" t="s">
        <v>97</v>
      </c>
    </row>
    <row r="23" spans="1:10" ht="12.75">
      <c r="A23" s="186" t="s">
        <v>72</v>
      </c>
      <c r="B23" s="183"/>
      <c r="C23" s="183"/>
      <c r="D23" s="183"/>
      <c r="E23" s="183"/>
      <c r="F23" s="183"/>
      <c r="G23" s="158"/>
      <c r="H23" s="158"/>
      <c r="I23" s="289"/>
      <c r="J23" s="158" t="s">
        <v>98</v>
      </c>
    </row>
    <row r="24" spans="1:10" ht="12.75">
      <c r="A24" s="186" t="s">
        <v>73</v>
      </c>
      <c r="B24" s="183"/>
      <c r="C24" s="183"/>
      <c r="D24" s="183"/>
      <c r="E24" s="183"/>
      <c r="F24" s="183"/>
      <c r="G24" s="158"/>
      <c r="H24" s="158"/>
      <c r="I24" s="288"/>
      <c r="J24" s="158" t="s">
        <v>99</v>
      </c>
    </row>
    <row r="25" spans="1:10" ht="12.75">
      <c r="A25" s="183" t="s">
        <v>164</v>
      </c>
      <c r="B25" s="183"/>
      <c r="C25" s="183"/>
      <c r="D25" s="183"/>
      <c r="E25" s="183"/>
      <c r="F25" s="183"/>
      <c r="G25" s="158"/>
      <c r="H25" s="158"/>
      <c r="I25" s="290"/>
      <c r="J25" s="158" t="s">
        <v>100</v>
      </c>
    </row>
    <row r="26" spans="1:10" ht="12.75">
      <c r="A26" s="186" t="s">
        <v>345</v>
      </c>
      <c r="B26" s="183"/>
      <c r="C26" s="183"/>
      <c r="D26" s="183"/>
      <c r="E26" s="183"/>
      <c r="F26" s="183"/>
      <c r="G26" s="158"/>
      <c r="H26" s="158"/>
      <c r="I26" s="290"/>
      <c r="J26" s="158" t="s">
        <v>107</v>
      </c>
    </row>
    <row r="27" spans="1:10" ht="12.75">
      <c r="A27" s="186" t="s">
        <v>75</v>
      </c>
      <c r="B27" s="183"/>
      <c r="C27" s="183"/>
      <c r="D27" s="183"/>
      <c r="E27" s="183"/>
      <c r="F27" s="183"/>
      <c r="G27" s="158"/>
      <c r="H27" s="158"/>
      <c r="I27" s="291"/>
      <c r="J27" s="158" t="s">
        <v>346</v>
      </c>
    </row>
    <row r="28" spans="1:10" ht="12.75">
      <c r="A28" s="186" t="s">
        <v>76</v>
      </c>
      <c r="B28" s="183"/>
      <c r="C28" s="183"/>
      <c r="D28" s="183"/>
      <c r="E28" s="183"/>
      <c r="F28" s="183"/>
      <c r="G28" s="158"/>
      <c r="H28" s="158"/>
      <c r="I28" s="292" t="e">
        <f>'Warranty Form'!Q52</f>
        <v>#DIV/0!</v>
      </c>
      <c r="J28" s="158" t="s">
        <v>103</v>
      </c>
    </row>
    <row r="29" spans="1:10" ht="12.75">
      <c r="A29" s="186" t="s">
        <v>304</v>
      </c>
      <c r="B29" s="183"/>
      <c r="C29" s="183"/>
      <c r="D29" s="183"/>
      <c r="E29" s="183"/>
      <c r="F29" s="183"/>
      <c r="G29" s="158"/>
      <c r="H29" s="158"/>
      <c r="I29" s="292">
        <f>'Warranty Form'!Q58</f>
        <v>0</v>
      </c>
      <c r="J29" s="158" t="s">
        <v>104</v>
      </c>
    </row>
    <row r="30" spans="1:10" ht="12.75">
      <c r="A30" s="187" t="s">
        <v>310</v>
      </c>
      <c r="B30" s="183"/>
      <c r="C30" s="183"/>
      <c r="D30" s="183"/>
      <c r="E30" s="183"/>
      <c r="F30" s="183"/>
      <c r="G30" s="158"/>
      <c r="H30" s="158"/>
      <c r="I30" s="293">
        <f>'Warranty Form'!Q62</f>
        <v>0</v>
      </c>
      <c r="J30" s="158" t="s">
        <v>311</v>
      </c>
    </row>
    <row r="31" spans="1:10" ht="12.75">
      <c r="A31" s="188"/>
      <c r="B31" s="158"/>
      <c r="C31" s="158"/>
      <c r="D31" s="158"/>
      <c r="E31" s="158"/>
      <c r="F31" s="158"/>
      <c r="G31" s="188"/>
      <c r="H31" s="158"/>
      <c r="I31" s="158"/>
      <c r="J31" s="158"/>
    </row>
    <row r="32" spans="1:10" ht="12.75">
      <c r="A32" s="189" t="s">
        <v>77</v>
      </c>
      <c r="B32" s="190"/>
      <c r="C32" s="190"/>
      <c r="D32" s="190"/>
      <c r="E32" s="190"/>
      <c r="F32" s="190"/>
      <c r="G32" s="190"/>
      <c r="H32" s="190"/>
      <c r="I32" s="190"/>
      <c r="J32" s="191"/>
    </row>
    <row r="33" spans="1:10" ht="12.75">
      <c r="A33" s="192"/>
      <c r="B33" s="167"/>
      <c r="C33" s="193"/>
      <c r="D33" s="167"/>
      <c r="E33" s="167"/>
      <c r="F33" s="167"/>
      <c r="G33" s="167"/>
      <c r="H33" s="167"/>
      <c r="I33" s="167"/>
      <c r="J33" s="194"/>
    </row>
    <row r="34" spans="1:10" ht="12.75">
      <c r="A34" s="195" t="e">
        <f>I20</f>
        <v>#DIV/0!</v>
      </c>
      <c r="B34" s="196" t="s">
        <v>78</v>
      </c>
      <c r="C34" s="295"/>
      <c r="D34" s="196" t="s">
        <v>78</v>
      </c>
      <c r="E34" s="198">
        <f>I21</f>
        <v>0</v>
      </c>
      <c r="F34" s="199" t="s">
        <v>78</v>
      </c>
      <c r="G34" s="200" t="b">
        <f>IF(I22="single",1,IF(I22="three",1.732))</f>
        <v>0</v>
      </c>
      <c r="H34" s="201" t="s">
        <v>245</v>
      </c>
      <c r="I34" s="196" t="s">
        <v>230</v>
      </c>
      <c r="J34" s="202" t="e">
        <f>(A34*C34*E34*G34)/1000</f>
        <v>#DIV/0!</v>
      </c>
    </row>
    <row r="35" spans="1:10" ht="12.75">
      <c r="A35" s="203" t="s">
        <v>106</v>
      </c>
      <c r="B35" s="204"/>
      <c r="C35" s="193" t="s">
        <v>226</v>
      </c>
      <c r="D35" s="204"/>
      <c r="E35" s="193" t="s">
        <v>105</v>
      </c>
      <c r="F35" s="167"/>
      <c r="G35" s="193" t="s">
        <v>227</v>
      </c>
      <c r="H35" s="167"/>
      <c r="I35" s="167"/>
      <c r="J35" s="205" t="s">
        <v>231</v>
      </c>
    </row>
    <row r="36" spans="1:10" ht="12.75">
      <c r="A36" s="192"/>
      <c r="B36" s="167"/>
      <c r="C36" s="206" t="s">
        <v>305</v>
      </c>
      <c r="D36" s="167"/>
      <c r="E36" s="167"/>
      <c r="F36" s="167"/>
      <c r="G36" s="167"/>
      <c r="H36" s="167"/>
      <c r="I36" s="167"/>
      <c r="J36" s="194"/>
    </row>
    <row r="37" spans="1:10" ht="12.75">
      <c r="A37" s="192"/>
      <c r="B37" s="167"/>
      <c r="C37" s="167"/>
      <c r="D37" s="167"/>
      <c r="E37" s="167"/>
      <c r="F37" s="167"/>
      <c r="G37" s="167"/>
      <c r="H37" s="167"/>
      <c r="I37" s="167"/>
      <c r="J37" s="194"/>
    </row>
    <row r="38" spans="1:10" ht="12.75">
      <c r="A38" s="207" t="e">
        <f>J34</f>
        <v>#DIV/0!</v>
      </c>
      <c r="B38" s="196" t="s">
        <v>78</v>
      </c>
      <c r="C38" s="208">
        <f>I27</f>
        <v>0</v>
      </c>
      <c r="D38" s="196" t="s">
        <v>78</v>
      </c>
      <c r="E38" s="209">
        <f>I23</f>
        <v>0</v>
      </c>
      <c r="F38" s="196" t="s">
        <v>60</v>
      </c>
      <c r="G38" s="375" t="e">
        <f>A38*C38*E38</f>
        <v>#DIV/0!</v>
      </c>
      <c r="H38" s="196" t="s">
        <v>60</v>
      </c>
      <c r="I38" s="167" t="s">
        <v>80</v>
      </c>
      <c r="J38" s="194"/>
    </row>
    <row r="39" spans="1:10" ht="12.75">
      <c r="A39" s="203" t="s">
        <v>79</v>
      </c>
      <c r="B39" s="167"/>
      <c r="C39" s="167"/>
      <c r="D39" s="167"/>
      <c r="E39" s="193" t="s">
        <v>81</v>
      </c>
      <c r="F39" s="167"/>
      <c r="G39" s="167"/>
      <c r="H39" s="167"/>
      <c r="I39" s="167"/>
      <c r="J39" s="194"/>
    </row>
    <row r="40" spans="1:10" ht="12.75">
      <c r="A40" s="192"/>
      <c r="B40" s="167"/>
      <c r="C40" s="167"/>
      <c r="D40" s="167"/>
      <c r="E40" s="167"/>
      <c r="F40" s="167"/>
      <c r="G40" s="167"/>
      <c r="H40" s="167"/>
      <c r="I40" s="167"/>
      <c r="J40" s="194"/>
    </row>
    <row r="41" spans="1:10" ht="12.75">
      <c r="A41" s="210" t="e">
        <f>G38</f>
        <v>#DIV/0!</v>
      </c>
      <c r="B41" s="196" t="s">
        <v>78</v>
      </c>
      <c r="C41" s="198">
        <f>I24</f>
        <v>0</v>
      </c>
      <c r="D41" s="196" t="s">
        <v>60</v>
      </c>
      <c r="E41" s="375" t="e">
        <f>A41*C41</f>
        <v>#DIV/0!</v>
      </c>
      <c r="F41" s="196" t="s">
        <v>60</v>
      </c>
      <c r="G41" s="167" t="s">
        <v>82</v>
      </c>
      <c r="H41" s="167"/>
      <c r="I41" s="167"/>
      <c r="J41" s="194"/>
    </row>
    <row r="42" spans="1:10" ht="12.75">
      <c r="A42" s="203" t="s">
        <v>80</v>
      </c>
      <c r="B42" s="196"/>
      <c r="C42" s="193" t="s">
        <v>83</v>
      </c>
      <c r="D42" s="167"/>
      <c r="E42" s="167"/>
      <c r="F42" s="167"/>
      <c r="G42" s="167"/>
      <c r="H42" s="167"/>
      <c r="I42" s="167"/>
      <c r="J42" s="194"/>
    </row>
    <row r="43" spans="1:10" ht="12.75">
      <c r="A43" s="192"/>
      <c r="B43" s="167"/>
      <c r="C43" s="167"/>
      <c r="D43" s="167"/>
      <c r="E43" s="167"/>
      <c r="F43" s="167"/>
      <c r="G43" s="167"/>
      <c r="H43" s="167"/>
      <c r="I43" s="167"/>
      <c r="J43" s="194"/>
    </row>
    <row r="44" spans="1:10" ht="12.75">
      <c r="A44" s="210" t="e">
        <f>E41</f>
        <v>#DIV/0!</v>
      </c>
      <c r="B44" s="211" t="s">
        <v>84</v>
      </c>
      <c r="C44" s="212" t="e">
        <f>I28</f>
        <v>#DIV/0!</v>
      </c>
      <c r="D44" s="196" t="s">
        <v>85</v>
      </c>
      <c r="E44" s="212">
        <f>I29</f>
        <v>0</v>
      </c>
      <c r="F44" s="196" t="s">
        <v>85</v>
      </c>
      <c r="G44" s="213">
        <f>I30</f>
        <v>0</v>
      </c>
      <c r="H44" s="214" t="s">
        <v>228</v>
      </c>
      <c r="I44" s="215" t="e">
        <f>A44*(C44+E44+G44)</f>
        <v>#DIV/0!</v>
      </c>
      <c r="J44" s="194"/>
    </row>
    <row r="45" spans="1:10" ht="12.75">
      <c r="A45" s="203" t="s">
        <v>82</v>
      </c>
      <c r="B45" s="167"/>
      <c r="C45" s="216" t="s">
        <v>233</v>
      </c>
      <c r="D45" s="167"/>
      <c r="E45" s="193" t="s">
        <v>232</v>
      </c>
      <c r="F45" s="167"/>
      <c r="G45" s="193" t="s">
        <v>312</v>
      </c>
      <c r="H45" s="167"/>
      <c r="I45" s="217" t="s">
        <v>86</v>
      </c>
      <c r="J45" s="194"/>
    </row>
    <row r="46" spans="1:10" ht="12.75">
      <c r="A46" s="192"/>
      <c r="B46" s="167"/>
      <c r="C46" s="167"/>
      <c r="D46" s="167"/>
      <c r="E46" s="167"/>
      <c r="F46" s="167"/>
      <c r="G46" s="167"/>
      <c r="H46" s="167"/>
      <c r="I46" s="167"/>
      <c r="J46" s="194"/>
    </row>
    <row r="47" spans="1:10" ht="12.75">
      <c r="A47" s="218">
        <f>I25</f>
        <v>0</v>
      </c>
      <c r="B47" s="201" t="s">
        <v>245</v>
      </c>
      <c r="C47" s="219" t="e">
        <f>I44</f>
        <v>#DIV/0!</v>
      </c>
      <c r="D47" s="196" t="s">
        <v>60</v>
      </c>
      <c r="E47" s="220" t="e">
        <f>A47/C47</f>
        <v>#DIV/0!</v>
      </c>
      <c r="F47" s="221"/>
      <c r="G47" s="222" t="s">
        <v>87</v>
      </c>
      <c r="H47" s="221"/>
      <c r="I47" s="221"/>
      <c r="J47" s="194"/>
    </row>
    <row r="48" spans="1:10" ht="12.75">
      <c r="A48" s="203" t="s">
        <v>74</v>
      </c>
      <c r="B48" s="167"/>
      <c r="C48" s="193" t="s">
        <v>86</v>
      </c>
      <c r="D48" s="167"/>
      <c r="E48" s="223" t="e">
        <f>E47*12</f>
        <v>#DIV/0!</v>
      </c>
      <c r="F48" s="167"/>
      <c r="G48" s="222" t="s">
        <v>110</v>
      </c>
      <c r="H48" s="167"/>
      <c r="I48" s="167"/>
      <c r="J48" s="194"/>
    </row>
    <row r="49" spans="1:10" ht="12.75">
      <c r="A49" s="203"/>
      <c r="B49" s="167"/>
      <c r="C49" s="193"/>
      <c r="D49" s="167"/>
      <c r="E49" s="167"/>
      <c r="F49" s="167"/>
      <c r="G49" s="167"/>
      <c r="H49" s="167"/>
      <c r="I49" s="167"/>
      <c r="J49" s="194"/>
    </row>
    <row r="50" spans="1:10" ht="15">
      <c r="A50" s="210" t="e">
        <f>I44</f>
        <v>#DIV/0!</v>
      </c>
      <c r="B50" s="196" t="s">
        <v>78</v>
      </c>
      <c r="C50" s="196">
        <v>12.062</v>
      </c>
      <c r="D50" s="214" t="s">
        <v>229</v>
      </c>
      <c r="E50" s="376" t="e">
        <f>A50*C50</f>
        <v>#DIV/0!</v>
      </c>
      <c r="F50" s="167"/>
      <c r="G50" s="224" t="s">
        <v>88</v>
      </c>
      <c r="H50" s="167"/>
      <c r="I50" s="167"/>
      <c r="J50" s="194"/>
    </row>
    <row r="51" spans="1:10" ht="12.75">
      <c r="A51" s="225" t="s">
        <v>86</v>
      </c>
      <c r="B51" s="226"/>
      <c r="C51" s="226"/>
      <c r="D51" s="226"/>
      <c r="E51" s="226"/>
      <c r="F51" s="226"/>
      <c r="G51" s="226"/>
      <c r="H51" s="226"/>
      <c r="I51" s="226"/>
      <c r="J51" s="227"/>
    </row>
    <row r="52" spans="1:10" ht="12.75">
      <c r="A52" s="228" t="s">
        <v>303</v>
      </c>
      <c r="B52" s="158"/>
      <c r="C52" s="158"/>
      <c r="D52" s="158"/>
      <c r="E52" s="158"/>
      <c r="F52" s="158"/>
      <c r="G52" s="158"/>
      <c r="H52" s="158"/>
      <c r="I52" s="158"/>
      <c r="J52" s="158"/>
    </row>
    <row r="53" spans="1:10" ht="12.75">
      <c r="A53" s="229" t="s">
        <v>347</v>
      </c>
      <c r="B53" s="158"/>
      <c r="C53" s="158"/>
      <c r="D53" s="158"/>
      <c r="E53" s="158"/>
      <c r="F53" s="158"/>
      <c r="G53" s="158"/>
      <c r="H53" s="158"/>
      <c r="I53" s="158"/>
      <c r="J53" s="158"/>
    </row>
    <row r="54" ht="12.75">
      <c r="A54" s="61"/>
    </row>
  </sheetData>
  <mergeCells count="4">
    <mergeCell ref="A4:J4"/>
    <mergeCell ref="A1:J1"/>
    <mergeCell ref="A2:J2"/>
    <mergeCell ref="A3:J3"/>
  </mergeCells>
  <hyperlinks>
    <hyperlink ref="A4" r:id="rId1" display="info@artikool.com"/>
  </hyperlink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89"/>
  <sheetViews>
    <sheetView workbookViewId="0" topLeftCell="A1">
      <selection activeCell="I1" sqref="I1"/>
    </sheetView>
  </sheetViews>
  <sheetFormatPr defaultColWidth="9.140625" defaultRowHeight="12.75"/>
  <cols>
    <col min="1" max="1" width="7.57421875" style="51" customWidth="1"/>
    <col min="2" max="16384" width="9.140625" style="51" customWidth="1"/>
  </cols>
  <sheetData>
    <row r="1" spans="1:10" ht="66" customHeight="1" thickBot="1">
      <c r="A1" s="158"/>
      <c r="B1" s="158"/>
      <c r="C1" s="158"/>
      <c r="D1" s="158"/>
      <c r="E1" s="158"/>
      <c r="F1" s="158"/>
      <c r="G1" s="158"/>
      <c r="H1" s="158"/>
      <c r="I1" s="158"/>
      <c r="J1" s="158"/>
    </row>
    <row r="2" spans="1:10" ht="21.75" thickBot="1" thickTop="1">
      <c r="A2" s="281" t="s">
        <v>244</v>
      </c>
      <c r="B2" s="282"/>
      <c r="C2" s="282"/>
      <c r="D2" s="282"/>
      <c r="E2" s="282"/>
      <c r="F2" s="282"/>
      <c r="G2" s="282"/>
      <c r="H2" s="282"/>
      <c r="I2" s="282"/>
      <c r="J2" s="283"/>
    </row>
    <row r="3" spans="1:10" ht="13.5" thickTop="1">
      <c r="A3" s="229" t="s">
        <v>347</v>
      </c>
      <c r="B3" s="158"/>
      <c r="C3" s="158"/>
      <c r="D3" s="158"/>
      <c r="E3" s="158"/>
      <c r="F3" s="158"/>
      <c r="G3" s="158"/>
      <c r="H3" s="158"/>
      <c r="I3" s="158"/>
      <c r="J3" s="158"/>
    </row>
    <row r="4" spans="1:10" ht="12.75">
      <c r="A4" s="229"/>
      <c r="B4" s="158"/>
      <c r="C4" s="158"/>
      <c r="D4" s="158"/>
      <c r="E4" s="158"/>
      <c r="F4" s="158"/>
      <c r="G4" s="158"/>
      <c r="H4" s="158"/>
      <c r="I4" s="158"/>
      <c r="J4" s="158"/>
    </row>
    <row r="5" spans="1:10" ht="15.75">
      <c r="A5" s="158"/>
      <c r="B5" s="230" t="s">
        <v>234</v>
      </c>
      <c r="C5" s="158"/>
      <c r="D5" s="158"/>
      <c r="E5" s="158"/>
      <c r="F5" s="158"/>
      <c r="G5" s="158"/>
      <c r="H5" s="158"/>
      <c r="I5" s="158"/>
      <c r="J5" s="158"/>
    </row>
    <row r="6" spans="1:10" ht="13.5" thickBot="1">
      <c r="A6" s="158"/>
      <c r="B6" s="158"/>
      <c r="C6" s="158"/>
      <c r="D6" s="158"/>
      <c r="E6" s="158"/>
      <c r="F6" s="158"/>
      <c r="G6" s="158"/>
      <c r="H6" s="158"/>
      <c r="I6" s="158"/>
      <c r="J6" s="158"/>
    </row>
    <row r="7" spans="1:10" ht="15.75" thickBot="1">
      <c r="A7" s="158"/>
      <c r="B7" s="231"/>
      <c r="C7" s="369" t="s">
        <v>243</v>
      </c>
      <c r="D7" s="370"/>
      <c r="E7" s="370"/>
      <c r="F7" s="371"/>
      <c r="G7" s="158"/>
      <c r="H7" s="158"/>
      <c r="I7" s="158"/>
      <c r="J7" s="158"/>
    </row>
    <row r="8" spans="1:10" ht="15">
      <c r="A8" s="158"/>
      <c r="B8" s="158"/>
      <c r="C8" s="232" t="s">
        <v>235</v>
      </c>
      <c r="D8" s="227"/>
      <c r="E8" s="233" t="s">
        <v>238</v>
      </c>
      <c r="F8" s="234"/>
      <c r="G8" s="158"/>
      <c r="H8" s="158"/>
      <c r="I8" s="158"/>
      <c r="J8" s="158"/>
    </row>
    <row r="9" spans="1:10" ht="15">
      <c r="A9" s="158"/>
      <c r="B9" s="158"/>
      <c r="C9" s="235" t="s">
        <v>236</v>
      </c>
      <c r="D9" s="236"/>
      <c r="E9" s="237" t="s">
        <v>239</v>
      </c>
      <c r="F9" s="238"/>
      <c r="G9" s="158"/>
      <c r="H9" s="158"/>
      <c r="I9" s="158"/>
      <c r="J9" s="158"/>
    </row>
    <row r="10" spans="1:10" ht="15">
      <c r="A10" s="158"/>
      <c r="B10" s="158"/>
      <c r="C10" s="235" t="s">
        <v>237</v>
      </c>
      <c r="D10" s="236"/>
      <c r="E10" s="237" t="s">
        <v>242</v>
      </c>
      <c r="F10" s="238"/>
      <c r="G10" s="158"/>
      <c r="H10" s="158"/>
      <c r="I10" s="158"/>
      <c r="J10" s="158"/>
    </row>
    <row r="11" spans="1:10" ht="15.75" thickBot="1">
      <c r="A11" s="158"/>
      <c r="B11" s="158"/>
      <c r="C11" s="239" t="s">
        <v>241</v>
      </c>
      <c r="D11" s="240"/>
      <c r="E11" s="241"/>
      <c r="F11" s="242"/>
      <c r="G11" s="158"/>
      <c r="H11" s="158"/>
      <c r="I11" s="158"/>
      <c r="J11" s="158"/>
    </row>
    <row r="12" spans="1:10" ht="12.75">
      <c r="A12" s="158"/>
      <c r="B12" s="243"/>
      <c r="C12" s="244"/>
      <c r="D12" s="245"/>
      <c r="E12" s="245"/>
      <c r="F12" s="246"/>
      <c r="G12" s="158"/>
      <c r="H12" s="158"/>
      <c r="I12" s="158"/>
      <c r="J12" s="158"/>
    </row>
    <row r="13" spans="1:10" ht="12.75">
      <c r="A13" s="158"/>
      <c r="B13" s="247" t="s">
        <v>240</v>
      </c>
      <c r="C13" s="246"/>
      <c r="D13" s="246"/>
      <c r="E13" s="246"/>
      <c r="F13" s="246"/>
      <c r="G13" s="158"/>
      <c r="H13" s="158"/>
      <c r="I13" s="158"/>
      <c r="J13" s="158"/>
    </row>
    <row r="14" spans="1:10" ht="15">
      <c r="A14" s="158"/>
      <c r="B14" s="248" t="s">
        <v>246</v>
      </c>
      <c r="C14" s="246"/>
      <c r="D14" s="228" t="s">
        <v>251</v>
      </c>
      <c r="E14" s="246"/>
      <c r="F14" s="246"/>
      <c r="G14" s="158"/>
      <c r="H14" s="158"/>
      <c r="I14" s="158"/>
      <c r="J14" s="158"/>
    </row>
    <row r="15" spans="1:10" ht="15">
      <c r="A15" s="158"/>
      <c r="B15" s="248" t="s">
        <v>247</v>
      </c>
      <c r="C15" s="246"/>
      <c r="D15" s="228" t="s">
        <v>252</v>
      </c>
      <c r="E15" s="246"/>
      <c r="F15" s="246"/>
      <c r="G15" s="158"/>
      <c r="H15" s="158"/>
      <c r="I15" s="158"/>
      <c r="J15" s="158"/>
    </row>
    <row r="16" spans="1:10" ht="15.75">
      <c r="A16" s="158"/>
      <c r="B16" s="249"/>
      <c r="C16" s="250" t="s">
        <v>245</v>
      </c>
      <c r="D16" s="249"/>
      <c r="E16" s="251" t="s">
        <v>60</v>
      </c>
      <c r="F16" s="252" t="e">
        <f>B16/D16</f>
        <v>#DIV/0!</v>
      </c>
      <c r="G16" s="253"/>
      <c r="H16" s="158"/>
      <c r="I16" s="158"/>
      <c r="J16" s="158"/>
    </row>
    <row r="17" spans="1:10" ht="15">
      <c r="A17" s="158"/>
      <c r="B17" s="248" t="s">
        <v>248</v>
      </c>
      <c r="C17" s="246"/>
      <c r="D17" s="228" t="s">
        <v>253</v>
      </c>
      <c r="E17" s="246"/>
      <c r="F17" s="246"/>
      <c r="G17" s="158"/>
      <c r="H17" s="158"/>
      <c r="I17" s="158"/>
      <c r="J17" s="158"/>
    </row>
    <row r="18" spans="1:10" ht="15.75">
      <c r="A18" s="158"/>
      <c r="B18" s="249"/>
      <c r="C18" s="254" t="s">
        <v>78</v>
      </c>
      <c r="D18" s="255">
        <v>1000</v>
      </c>
      <c r="E18" s="250" t="s">
        <v>245</v>
      </c>
      <c r="F18" s="256"/>
      <c r="G18" s="251" t="s">
        <v>60</v>
      </c>
      <c r="H18" s="252" t="e">
        <f>(B18*D18)/F18</f>
        <v>#DIV/0!</v>
      </c>
      <c r="I18" s="158"/>
      <c r="J18" s="158"/>
    </row>
    <row r="19" spans="1:10" ht="15">
      <c r="A19" s="158"/>
      <c r="B19" s="248" t="s">
        <v>249</v>
      </c>
      <c r="C19" s="246"/>
      <c r="D19" s="228" t="s">
        <v>254</v>
      </c>
      <c r="E19" s="246"/>
      <c r="F19" s="246"/>
      <c r="G19" s="158"/>
      <c r="H19" s="158"/>
      <c r="I19" s="158"/>
      <c r="J19" s="158"/>
    </row>
    <row r="20" spans="1:10" ht="15">
      <c r="A20" s="167"/>
      <c r="B20" s="248" t="s">
        <v>250</v>
      </c>
      <c r="C20" s="246"/>
      <c r="D20" s="246"/>
      <c r="E20" s="246"/>
      <c r="F20" s="246"/>
      <c r="G20" s="158"/>
      <c r="H20" s="158"/>
      <c r="I20" s="158"/>
      <c r="J20" s="158"/>
    </row>
    <row r="21" spans="1:10" ht="15.75">
      <c r="A21" s="158"/>
      <c r="B21" s="249"/>
      <c r="C21" s="254" t="s">
        <v>78</v>
      </c>
      <c r="D21" s="249"/>
      <c r="E21" s="250" t="s">
        <v>245</v>
      </c>
      <c r="F21" s="256"/>
      <c r="G21" s="254" t="s">
        <v>78</v>
      </c>
      <c r="H21" s="257"/>
      <c r="I21" s="251" t="s">
        <v>60</v>
      </c>
      <c r="J21" s="252" t="e">
        <f>(B21*D21)/(F21*H21)</f>
        <v>#DIV/0!</v>
      </c>
    </row>
    <row r="22" spans="1:10" ht="12.75">
      <c r="A22" s="158"/>
      <c r="B22" s="246"/>
      <c r="C22" s="246"/>
      <c r="D22" s="246"/>
      <c r="E22" s="246"/>
      <c r="F22" s="246"/>
      <c r="G22" s="158"/>
      <c r="H22" s="158"/>
      <c r="I22" s="158"/>
      <c r="J22" s="158"/>
    </row>
    <row r="23" spans="1:10" ht="12.75">
      <c r="A23" s="158"/>
      <c r="B23" s="247" t="s">
        <v>255</v>
      </c>
      <c r="C23" s="246"/>
      <c r="D23" s="246"/>
      <c r="E23" s="246"/>
      <c r="F23" s="246"/>
      <c r="G23" s="158"/>
      <c r="H23" s="158"/>
      <c r="I23" s="158"/>
      <c r="J23" s="158"/>
    </row>
    <row r="24" spans="1:10" ht="15">
      <c r="A24" s="158"/>
      <c r="B24" s="248" t="s">
        <v>256</v>
      </c>
      <c r="C24" s="158"/>
      <c r="D24" s="228" t="s">
        <v>257</v>
      </c>
      <c r="E24" s="158"/>
      <c r="F24" s="158"/>
      <c r="G24" s="158"/>
      <c r="H24" s="158"/>
      <c r="I24" s="158"/>
      <c r="J24" s="158"/>
    </row>
    <row r="25" spans="1:10" ht="15.75">
      <c r="A25" s="158"/>
      <c r="B25" s="249"/>
      <c r="C25" s="254" t="s">
        <v>78</v>
      </c>
      <c r="D25" s="258">
        <v>1.34</v>
      </c>
      <c r="E25" s="251" t="s">
        <v>60</v>
      </c>
      <c r="F25" s="252">
        <f>B25/D25</f>
        <v>0</v>
      </c>
      <c r="G25" s="253"/>
      <c r="H25" s="158"/>
      <c r="I25" s="158"/>
      <c r="J25" s="158"/>
    </row>
    <row r="26" spans="1:10" ht="12.75">
      <c r="A26" s="158"/>
      <c r="B26" s="246"/>
      <c r="C26" s="246"/>
      <c r="D26" s="246"/>
      <c r="E26" s="246"/>
      <c r="F26" s="246"/>
      <c r="G26" s="158"/>
      <c r="H26" s="158"/>
      <c r="I26" s="158"/>
      <c r="J26" s="158"/>
    </row>
    <row r="27" spans="1:10" ht="12.75">
      <c r="A27" s="158"/>
      <c r="B27" s="247" t="s">
        <v>258</v>
      </c>
      <c r="C27" s="158"/>
      <c r="D27" s="158"/>
      <c r="E27" s="158"/>
      <c r="F27" s="158"/>
      <c r="G27" s="158"/>
      <c r="H27" s="158"/>
      <c r="I27" s="158"/>
      <c r="J27" s="158"/>
    </row>
    <row r="28" spans="1:10" ht="15">
      <c r="A28" s="158"/>
      <c r="B28" s="248" t="s">
        <v>268</v>
      </c>
      <c r="C28" s="158"/>
      <c r="D28" s="228" t="s">
        <v>260</v>
      </c>
      <c r="E28" s="158"/>
      <c r="F28" s="158"/>
      <c r="G28" s="158"/>
      <c r="H28" s="158"/>
      <c r="I28" s="158"/>
      <c r="J28" s="158"/>
    </row>
    <row r="29" spans="1:10" ht="15.75">
      <c r="A29" s="158"/>
      <c r="B29" s="257"/>
      <c r="C29" s="254" t="s">
        <v>78</v>
      </c>
      <c r="D29" s="257"/>
      <c r="E29" s="250" t="s">
        <v>245</v>
      </c>
      <c r="F29" s="255">
        <v>1000</v>
      </c>
      <c r="G29" s="251" t="s">
        <v>60</v>
      </c>
      <c r="H29" s="252">
        <f>(B29*D29)/F29</f>
        <v>0</v>
      </c>
      <c r="I29" s="253"/>
      <c r="J29" s="158"/>
    </row>
    <row r="30" spans="1:10" ht="15">
      <c r="A30" s="158"/>
      <c r="B30" s="248"/>
      <c r="C30" s="158"/>
      <c r="D30" s="158"/>
      <c r="E30" s="158"/>
      <c r="F30" s="158"/>
      <c r="G30" s="158"/>
      <c r="H30" s="158"/>
      <c r="I30" s="158"/>
      <c r="J30" s="158"/>
    </row>
    <row r="31" spans="1:10" ht="12.75">
      <c r="A31" s="158"/>
      <c r="B31" s="247" t="s">
        <v>259</v>
      </c>
      <c r="C31" s="158"/>
      <c r="D31" s="158"/>
      <c r="E31" s="158"/>
      <c r="F31" s="158"/>
      <c r="G31" s="158"/>
      <c r="H31" s="158"/>
      <c r="I31" s="158"/>
      <c r="J31" s="158"/>
    </row>
    <row r="32" spans="1:10" ht="15">
      <c r="A32" s="158"/>
      <c r="B32" s="248" t="s">
        <v>261</v>
      </c>
      <c r="C32" s="158"/>
      <c r="D32" s="228" t="s">
        <v>262</v>
      </c>
      <c r="E32" s="158"/>
      <c r="F32" s="158"/>
      <c r="G32" s="158"/>
      <c r="H32" s="158"/>
      <c r="I32" s="158"/>
      <c r="J32" s="158"/>
    </row>
    <row r="33" spans="1:10" ht="15.75">
      <c r="A33" s="158"/>
      <c r="B33" s="259"/>
      <c r="C33" s="250" t="s">
        <v>245</v>
      </c>
      <c r="D33" s="257"/>
      <c r="E33" s="254" t="s">
        <v>78</v>
      </c>
      <c r="F33" s="257"/>
      <c r="G33" s="251" t="s">
        <v>60</v>
      </c>
      <c r="H33" s="252" t="e">
        <f>B33/(D33*F33)</f>
        <v>#DIV/0!</v>
      </c>
      <c r="I33" s="158"/>
      <c r="J33" s="158"/>
    </row>
    <row r="34" spans="1:10" ht="15">
      <c r="A34" s="158"/>
      <c r="B34" s="248" t="s">
        <v>263</v>
      </c>
      <c r="C34" s="158"/>
      <c r="D34" s="228" t="s">
        <v>264</v>
      </c>
      <c r="E34" s="158"/>
      <c r="F34" s="158"/>
      <c r="G34" s="158"/>
      <c r="H34" s="217"/>
      <c r="I34" s="158"/>
      <c r="J34" s="158"/>
    </row>
    <row r="35" spans="1:10" ht="15.75">
      <c r="A35" s="158"/>
      <c r="B35" s="257"/>
      <c r="C35" s="254" t="s">
        <v>78</v>
      </c>
      <c r="D35" s="257"/>
      <c r="E35" s="250" t="s">
        <v>245</v>
      </c>
      <c r="F35" s="197"/>
      <c r="G35" s="251" t="s">
        <v>60</v>
      </c>
      <c r="H35" s="252" t="e">
        <f>(B35*D35)/F35</f>
        <v>#DIV/0!</v>
      </c>
      <c r="I35" s="253"/>
      <c r="J35" s="158"/>
    </row>
    <row r="36" spans="1:10" ht="15">
      <c r="A36" s="158"/>
      <c r="B36" s="248"/>
      <c r="C36" s="158"/>
      <c r="D36" s="158"/>
      <c r="E36" s="158"/>
      <c r="F36" s="158"/>
      <c r="G36" s="158"/>
      <c r="H36" s="158"/>
      <c r="I36" s="158"/>
      <c r="J36" s="158"/>
    </row>
    <row r="37" spans="1:10" ht="12.75">
      <c r="A37" s="158"/>
      <c r="B37" s="247" t="s">
        <v>265</v>
      </c>
      <c r="C37" s="246"/>
      <c r="D37" s="246"/>
      <c r="E37" s="246"/>
      <c r="F37" s="246"/>
      <c r="G37" s="158"/>
      <c r="H37" s="158"/>
      <c r="I37" s="158"/>
      <c r="J37" s="158"/>
    </row>
    <row r="38" spans="1:10" ht="15">
      <c r="A38" s="158"/>
      <c r="B38" s="248" t="s">
        <v>266</v>
      </c>
      <c r="C38" s="246"/>
      <c r="D38" s="228" t="s">
        <v>267</v>
      </c>
      <c r="E38" s="246"/>
      <c r="F38" s="246"/>
      <c r="G38" s="158"/>
      <c r="H38" s="158"/>
      <c r="I38" s="158"/>
      <c r="J38" s="158"/>
    </row>
    <row r="39" spans="1:10" ht="15.75">
      <c r="A39" s="158"/>
      <c r="B39" s="249"/>
      <c r="C39" s="250" t="s">
        <v>245</v>
      </c>
      <c r="D39" s="249"/>
      <c r="E39" s="251" t="s">
        <v>60</v>
      </c>
      <c r="F39" s="252" t="e">
        <f>B39/D39</f>
        <v>#DIV/0!</v>
      </c>
      <c r="G39" s="253"/>
      <c r="H39" s="158"/>
      <c r="I39" s="158"/>
      <c r="J39" s="158"/>
    </row>
    <row r="40" spans="1:10" ht="12.75">
      <c r="A40" s="158"/>
      <c r="B40" s="246"/>
      <c r="C40" s="246"/>
      <c r="D40" s="246"/>
      <c r="E40" s="246"/>
      <c r="F40" s="246"/>
      <c r="G40" s="158"/>
      <c r="H40" s="158"/>
      <c r="I40" s="158"/>
      <c r="J40" s="158"/>
    </row>
    <row r="41" spans="1:10" ht="12.75">
      <c r="A41" s="158"/>
      <c r="B41" s="247" t="s">
        <v>269</v>
      </c>
      <c r="C41" s="246"/>
      <c r="D41" s="246"/>
      <c r="E41" s="246"/>
      <c r="F41" s="246"/>
      <c r="G41" s="158"/>
      <c r="H41" s="158"/>
      <c r="I41" s="158"/>
      <c r="J41" s="158"/>
    </row>
    <row r="42" spans="1:10" ht="15">
      <c r="A42" s="158"/>
      <c r="B42" s="248" t="s">
        <v>271</v>
      </c>
      <c r="C42" s="246"/>
      <c r="D42" s="228" t="s">
        <v>272</v>
      </c>
      <c r="E42" s="246"/>
      <c r="F42" s="246"/>
      <c r="G42" s="158"/>
      <c r="H42" s="158"/>
      <c r="I42" s="158"/>
      <c r="J42" s="158"/>
    </row>
    <row r="43" spans="1:10" ht="15.75">
      <c r="A43" s="158"/>
      <c r="B43" s="259"/>
      <c r="C43" s="251" t="s">
        <v>78</v>
      </c>
      <c r="D43" s="249"/>
      <c r="E43" s="251" t="s">
        <v>78</v>
      </c>
      <c r="F43" s="249"/>
      <c r="G43" s="251" t="s">
        <v>60</v>
      </c>
      <c r="H43" s="252">
        <f>B43*D43*F43</f>
        <v>0</v>
      </c>
      <c r="I43" s="158"/>
      <c r="J43" s="158"/>
    </row>
    <row r="44" spans="1:10" ht="15">
      <c r="A44" s="167"/>
      <c r="B44" s="248" t="s">
        <v>270</v>
      </c>
      <c r="C44" s="246"/>
      <c r="D44" s="228" t="s">
        <v>273</v>
      </c>
      <c r="E44" s="246"/>
      <c r="F44" s="246"/>
      <c r="G44" s="158"/>
      <c r="H44" s="253"/>
      <c r="I44" s="158"/>
      <c r="J44" s="158"/>
    </row>
    <row r="45" spans="1:10" ht="15.75">
      <c r="A45" s="158"/>
      <c r="B45" s="249"/>
      <c r="C45" s="251" t="s">
        <v>78</v>
      </c>
      <c r="D45" s="249"/>
      <c r="E45" s="250" t="s">
        <v>245</v>
      </c>
      <c r="F45" s="249"/>
      <c r="G45" s="251" t="s">
        <v>60</v>
      </c>
      <c r="H45" s="252" t="e">
        <f>(B45*D45)/F45</f>
        <v>#DIV/0!</v>
      </c>
      <c r="I45" s="158"/>
      <c r="J45" s="158"/>
    </row>
    <row r="46" spans="1:10" ht="12.75">
      <c r="A46" s="158"/>
      <c r="B46" s="246"/>
      <c r="C46" s="246"/>
      <c r="D46" s="246"/>
      <c r="E46" s="246"/>
      <c r="F46" s="246"/>
      <c r="G46" s="158"/>
      <c r="H46" s="158"/>
      <c r="I46" s="158"/>
      <c r="J46" s="158"/>
    </row>
    <row r="47" spans="1:10" ht="12.75">
      <c r="A47" s="158"/>
      <c r="B47" s="260" t="s">
        <v>348</v>
      </c>
      <c r="C47" s="158"/>
      <c r="D47" s="158"/>
      <c r="E47" s="158"/>
      <c r="F47" s="158"/>
      <c r="G47" s="158"/>
      <c r="H47" s="158"/>
      <c r="I47" s="158"/>
      <c r="J47" s="158"/>
    </row>
    <row r="48" spans="1:10" ht="15">
      <c r="A48" s="158"/>
      <c r="B48" s="248" t="s">
        <v>274</v>
      </c>
      <c r="C48" s="158"/>
      <c r="D48" s="158"/>
      <c r="E48" s="158"/>
      <c r="F48" s="158"/>
      <c r="G48" s="158"/>
      <c r="H48" s="158"/>
      <c r="I48" s="158"/>
      <c r="J48" s="158"/>
    </row>
    <row r="49" spans="1:10" ht="15.75">
      <c r="A49" s="158"/>
      <c r="B49" s="261"/>
      <c r="C49" s="251" t="s">
        <v>78</v>
      </c>
      <c r="D49" s="262">
        <v>3.413</v>
      </c>
      <c r="E49" s="251" t="s">
        <v>60</v>
      </c>
      <c r="F49" s="256">
        <f>B49*D49</f>
        <v>0</v>
      </c>
      <c r="G49" s="158"/>
      <c r="H49" s="158"/>
      <c r="I49" s="158"/>
      <c r="J49" s="158"/>
    </row>
    <row r="50" spans="1:10" ht="15">
      <c r="A50" s="158"/>
      <c r="B50" s="248" t="s">
        <v>275</v>
      </c>
      <c r="C50" s="158"/>
      <c r="D50" s="158"/>
      <c r="E50" s="158"/>
      <c r="F50" s="158"/>
      <c r="G50" s="158"/>
      <c r="H50" s="158"/>
      <c r="I50" s="158"/>
      <c r="J50" s="158"/>
    </row>
    <row r="51" spans="1:10" ht="15.75">
      <c r="A51" s="158"/>
      <c r="B51" s="261"/>
      <c r="C51" s="251" t="s">
        <v>78</v>
      </c>
      <c r="D51" s="257"/>
      <c r="E51" s="251" t="s">
        <v>78</v>
      </c>
      <c r="F51" s="257"/>
      <c r="G51" s="251" t="s">
        <v>78</v>
      </c>
      <c r="H51" s="263">
        <v>3.413</v>
      </c>
      <c r="I51" s="251" t="s">
        <v>60</v>
      </c>
      <c r="J51" s="252">
        <f>B51*(D51*F51)*H51</f>
        <v>0</v>
      </c>
    </row>
    <row r="52" spans="1:10" ht="15">
      <c r="A52" s="158"/>
      <c r="B52" s="248" t="s">
        <v>276</v>
      </c>
      <c r="C52" s="158"/>
      <c r="D52" s="158"/>
      <c r="E52" s="158"/>
      <c r="F52" s="158"/>
      <c r="G52" s="158"/>
      <c r="H52" s="158"/>
      <c r="I52" s="158"/>
      <c r="J52" s="158"/>
    </row>
    <row r="53" spans="1:10" ht="15.75">
      <c r="A53" s="158"/>
      <c r="B53" s="261"/>
      <c r="C53" s="251" t="s">
        <v>78</v>
      </c>
      <c r="D53" s="257"/>
      <c r="E53" s="250" t="s">
        <v>245</v>
      </c>
      <c r="F53" s="257"/>
      <c r="G53" s="251" t="s">
        <v>78</v>
      </c>
      <c r="H53" s="263">
        <v>3.413</v>
      </c>
      <c r="I53" s="251" t="s">
        <v>60</v>
      </c>
      <c r="J53" s="252" t="e">
        <f>((B53*D53)/F53)*H53</f>
        <v>#DIV/0!</v>
      </c>
    </row>
    <row r="54" spans="1:10" ht="12.75">
      <c r="A54" s="158"/>
      <c r="B54" s="158"/>
      <c r="C54" s="158"/>
      <c r="D54" s="158"/>
      <c r="E54" s="158"/>
      <c r="F54" s="158"/>
      <c r="G54" s="158"/>
      <c r="H54" s="158"/>
      <c r="I54" s="158"/>
      <c r="J54" s="158"/>
    </row>
    <row r="55" spans="1:10" ht="12.75">
      <c r="A55" s="158"/>
      <c r="B55" s="246"/>
      <c r="C55" s="246"/>
      <c r="D55" s="246"/>
      <c r="E55" s="246"/>
      <c r="F55" s="246"/>
      <c r="G55" s="158"/>
      <c r="H55" s="158"/>
      <c r="I55" s="158"/>
      <c r="J55" s="158"/>
    </row>
    <row r="56" spans="1:10" ht="12.75">
      <c r="A56" s="158"/>
      <c r="B56" s="158"/>
      <c r="C56" s="158"/>
      <c r="D56" s="158"/>
      <c r="E56" s="158"/>
      <c r="F56" s="158"/>
      <c r="G56" s="158"/>
      <c r="H56" s="158"/>
      <c r="I56" s="158"/>
      <c r="J56" s="158"/>
    </row>
    <row r="57" spans="1:10" ht="15.75">
      <c r="A57" s="158"/>
      <c r="B57" s="230" t="s">
        <v>277</v>
      </c>
      <c r="C57" s="158"/>
      <c r="D57" s="158"/>
      <c r="E57" s="158"/>
      <c r="F57" s="158"/>
      <c r="G57" s="158"/>
      <c r="H57" s="158"/>
      <c r="I57" s="158"/>
      <c r="J57" s="158"/>
    </row>
    <row r="58" spans="1:10" ht="13.5" thickBot="1">
      <c r="A58" s="158"/>
      <c r="B58" s="158"/>
      <c r="C58" s="158"/>
      <c r="D58" s="158"/>
      <c r="E58" s="158"/>
      <c r="F58" s="158"/>
      <c r="G58" s="158"/>
      <c r="H58" s="158"/>
      <c r="I58" s="158"/>
      <c r="J58" s="158"/>
    </row>
    <row r="59" spans="1:10" ht="15.75" thickBot="1">
      <c r="A59" s="158"/>
      <c r="B59" s="231"/>
      <c r="C59" s="372" t="s">
        <v>243</v>
      </c>
      <c r="D59" s="373"/>
      <c r="E59" s="373"/>
      <c r="F59" s="374"/>
      <c r="G59" s="158"/>
      <c r="H59" s="158"/>
      <c r="I59" s="158"/>
      <c r="J59" s="158"/>
    </row>
    <row r="60" spans="1:10" ht="15">
      <c r="A60" s="158"/>
      <c r="B60" s="158"/>
      <c r="C60" s="264" t="s">
        <v>278</v>
      </c>
      <c r="D60" s="226"/>
      <c r="E60" s="265"/>
      <c r="F60" s="234"/>
      <c r="G60" s="158"/>
      <c r="H60" s="158"/>
      <c r="I60" s="158"/>
      <c r="J60" s="158"/>
    </row>
    <row r="61" spans="1:10" ht="15">
      <c r="A61" s="158"/>
      <c r="B61" s="158"/>
      <c r="C61" s="266" t="s">
        <v>279</v>
      </c>
      <c r="D61" s="267"/>
      <c r="E61" s="268"/>
      <c r="F61" s="238"/>
      <c r="G61" s="158"/>
      <c r="H61" s="158"/>
      <c r="I61" s="158"/>
      <c r="J61" s="158"/>
    </row>
    <row r="62" spans="1:10" ht="15">
      <c r="A62" s="158"/>
      <c r="B62" s="158"/>
      <c r="C62" s="266" t="s">
        <v>280</v>
      </c>
      <c r="D62" s="267"/>
      <c r="E62" s="268"/>
      <c r="F62" s="238"/>
      <c r="G62" s="158"/>
      <c r="H62" s="158"/>
      <c r="I62" s="158"/>
      <c r="J62" s="158"/>
    </row>
    <row r="63" spans="1:10" ht="15">
      <c r="A63" s="158"/>
      <c r="B63" s="158"/>
      <c r="C63" s="266" t="s">
        <v>281</v>
      </c>
      <c r="D63" s="267"/>
      <c r="E63" s="268"/>
      <c r="F63" s="238"/>
      <c r="G63" s="158"/>
      <c r="H63" s="158"/>
      <c r="I63" s="158"/>
      <c r="J63" s="158"/>
    </row>
    <row r="64" spans="1:10" ht="13.5" thickBot="1">
      <c r="A64" s="158"/>
      <c r="B64" s="158"/>
      <c r="C64" s="269" t="s">
        <v>282</v>
      </c>
      <c r="D64" s="270"/>
      <c r="E64" s="270"/>
      <c r="F64" s="242"/>
      <c r="G64" s="158"/>
      <c r="H64" s="158"/>
      <c r="I64" s="158"/>
      <c r="J64" s="158"/>
    </row>
    <row r="65" spans="1:10" ht="12.75">
      <c r="A65" s="158"/>
      <c r="B65" s="158"/>
      <c r="C65" s="158"/>
      <c r="D65" s="158"/>
      <c r="E65" s="158"/>
      <c r="F65" s="158"/>
      <c r="G65" s="158"/>
      <c r="H65" s="158"/>
      <c r="I65" s="158"/>
      <c r="J65" s="158"/>
    </row>
    <row r="66" spans="1:10" ht="12.75">
      <c r="A66" s="158"/>
      <c r="B66" s="247" t="s">
        <v>283</v>
      </c>
      <c r="C66" s="158"/>
      <c r="D66" s="158"/>
      <c r="E66" s="158"/>
      <c r="F66" s="158"/>
      <c r="G66" s="158"/>
      <c r="H66" s="158"/>
      <c r="I66" s="158"/>
      <c r="J66" s="158"/>
    </row>
    <row r="67" spans="1:10" ht="15">
      <c r="A67" s="158"/>
      <c r="B67" s="271" t="s">
        <v>284</v>
      </c>
      <c r="C67" s="265" t="s">
        <v>285</v>
      </c>
      <c r="D67" s="226"/>
      <c r="E67" s="226"/>
      <c r="F67" s="158"/>
      <c r="G67" s="158"/>
      <c r="H67" s="158"/>
      <c r="I67" s="158"/>
      <c r="J67" s="158"/>
    </row>
    <row r="68" spans="1:10" ht="15">
      <c r="A68" s="158"/>
      <c r="B68" s="272"/>
      <c r="C68" s="248" t="s">
        <v>286</v>
      </c>
      <c r="D68" s="158"/>
      <c r="E68" s="158"/>
      <c r="F68" s="158"/>
      <c r="G68" s="158"/>
      <c r="H68" s="158"/>
      <c r="I68" s="158"/>
      <c r="J68" s="158"/>
    </row>
    <row r="69" spans="1:10" ht="15.75">
      <c r="A69" s="158"/>
      <c r="B69" s="257"/>
      <c r="C69" s="250" t="s">
        <v>245</v>
      </c>
      <c r="D69" s="257"/>
      <c r="E69" s="251" t="s">
        <v>60</v>
      </c>
      <c r="F69" s="252" t="e">
        <f>B69/D69</f>
        <v>#DIV/0!</v>
      </c>
      <c r="G69" s="158"/>
      <c r="H69" s="158"/>
      <c r="I69" s="158"/>
      <c r="J69" s="158"/>
    </row>
    <row r="70" spans="1:10" ht="12.75">
      <c r="A70" s="158"/>
      <c r="B70" s="158"/>
      <c r="C70" s="158"/>
      <c r="D70" s="158"/>
      <c r="E70" s="158"/>
      <c r="F70" s="158"/>
      <c r="G70" s="158"/>
      <c r="H70" s="158"/>
      <c r="I70" s="158"/>
      <c r="J70" s="158"/>
    </row>
    <row r="71" spans="1:10" ht="12.75">
      <c r="A71" s="158"/>
      <c r="B71" s="247" t="s">
        <v>298</v>
      </c>
      <c r="C71" s="158"/>
      <c r="D71" s="158"/>
      <c r="E71" s="158"/>
      <c r="F71" s="158"/>
      <c r="G71" s="158"/>
      <c r="H71" s="158"/>
      <c r="I71" s="158"/>
      <c r="J71" s="158"/>
    </row>
    <row r="72" spans="1:10" ht="15">
      <c r="A72" s="158"/>
      <c r="B72" s="271" t="s">
        <v>287</v>
      </c>
      <c r="C72" s="265" t="s">
        <v>288</v>
      </c>
      <c r="D72" s="226"/>
      <c r="E72" s="226"/>
      <c r="F72" s="158"/>
      <c r="G72" s="158"/>
      <c r="H72" s="158"/>
      <c r="I72" s="158"/>
      <c r="J72" s="158"/>
    </row>
    <row r="73" spans="1:10" ht="15">
      <c r="A73" s="158"/>
      <c r="B73" s="272"/>
      <c r="C73" s="248" t="s">
        <v>289</v>
      </c>
      <c r="D73" s="158"/>
      <c r="E73" s="158"/>
      <c r="F73" s="158"/>
      <c r="G73" s="158"/>
      <c r="H73" s="158"/>
      <c r="I73" s="158"/>
      <c r="J73" s="158"/>
    </row>
    <row r="74" spans="1:10" ht="15.75">
      <c r="A74" s="158"/>
      <c r="B74" s="257"/>
      <c r="C74" s="250" t="s">
        <v>245</v>
      </c>
      <c r="D74" s="257"/>
      <c r="E74" s="251" t="s">
        <v>60</v>
      </c>
      <c r="F74" s="252" t="e">
        <f>B74/D74</f>
        <v>#DIV/0!</v>
      </c>
      <c r="G74" s="158"/>
      <c r="H74" s="158"/>
      <c r="I74" s="158"/>
      <c r="J74" s="158"/>
    </row>
    <row r="75" spans="1:10" ht="15.75">
      <c r="A75" s="158"/>
      <c r="B75" s="273"/>
      <c r="C75" s="250"/>
      <c r="D75" s="273"/>
      <c r="E75" s="251"/>
      <c r="F75" s="274"/>
      <c r="G75" s="158"/>
      <c r="H75" s="158"/>
      <c r="I75" s="158"/>
      <c r="J75" s="158"/>
    </row>
    <row r="76" spans="1:10" ht="12.75">
      <c r="A76" s="158"/>
      <c r="B76" s="247" t="s">
        <v>299</v>
      </c>
      <c r="C76" s="158"/>
      <c r="D76" s="158"/>
      <c r="E76" s="158"/>
      <c r="F76" s="158"/>
      <c r="G76" s="158"/>
      <c r="H76" s="158"/>
      <c r="I76" s="158"/>
      <c r="J76" s="158"/>
    </row>
    <row r="77" spans="1:10" ht="15">
      <c r="A77" s="158"/>
      <c r="B77" s="271" t="s">
        <v>290</v>
      </c>
      <c r="C77" s="265" t="s">
        <v>291</v>
      </c>
      <c r="D77" s="226"/>
      <c r="E77" s="226"/>
      <c r="F77" s="158"/>
      <c r="G77" s="158"/>
      <c r="H77" s="158"/>
      <c r="I77" s="158"/>
      <c r="J77" s="158"/>
    </row>
    <row r="78" spans="1:10" ht="15">
      <c r="A78" s="158"/>
      <c r="B78" s="272"/>
      <c r="C78" s="248" t="s">
        <v>289</v>
      </c>
      <c r="D78" s="158"/>
      <c r="E78" s="158"/>
      <c r="F78" s="158"/>
      <c r="G78" s="158"/>
      <c r="H78" s="158"/>
      <c r="I78" s="158"/>
      <c r="J78" s="158"/>
    </row>
    <row r="79" spans="1:10" ht="15.75">
      <c r="A79" s="158"/>
      <c r="B79" s="257"/>
      <c r="C79" s="250" t="s">
        <v>245</v>
      </c>
      <c r="D79" s="257"/>
      <c r="E79" s="251" t="s">
        <v>60</v>
      </c>
      <c r="F79" s="252" t="e">
        <f>B79/D79</f>
        <v>#DIV/0!</v>
      </c>
      <c r="G79" s="158"/>
      <c r="H79" s="158"/>
      <c r="I79" s="158"/>
      <c r="J79" s="158"/>
    </row>
    <row r="80" spans="1:10" ht="15.75">
      <c r="A80" s="158"/>
      <c r="B80" s="273"/>
      <c r="C80" s="250"/>
      <c r="D80" s="273"/>
      <c r="E80" s="251"/>
      <c r="F80" s="274"/>
      <c r="G80" s="158"/>
      <c r="H80" s="158"/>
      <c r="I80" s="158"/>
      <c r="J80" s="158"/>
    </row>
    <row r="81" spans="1:10" ht="12.75">
      <c r="A81" s="158"/>
      <c r="B81" s="247" t="s">
        <v>300</v>
      </c>
      <c r="C81" s="158"/>
      <c r="D81" s="158"/>
      <c r="E81" s="158"/>
      <c r="F81" s="158"/>
      <c r="G81" s="158"/>
      <c r="H81" s="158"/>
      <c r="I81" s="158"/>
      <c r="J81" s="158"/>
    </row>
    <row r="82" spans="1:10" ht="15">
      <c r="A82" s="158"/>
      <c r="B82" s="271" t="s">
        <v>292</v>
      </c>
      <c r="C82" s="265" t="s">
        <v>293</v>
      </c>
      <c r="D82" s="226"/>
      <c r="E82" s="226"/>
      <c r="F82" s="158"/>
      <c r="G82" s="158"/>
      <c r="H82" s="158"/>
      <c r="I82" s="158"/>
      <c r="J82" s="158"/>
    </row>
    <row r="83" spans="1:10" ht="15">
      <c r="A83" s="158"/>
      <c r="B83" s="272"/>
      <c r="C83" s="248" t="s">
        <v>294</v>
      </c>
      <c r="D83" s="158"/>
      <c r="E83" s="158"/>
      <c r="F83" s="158"/>
      <c r="G83" s="158"/>
      <c r="H83" s="158"/>
      <c r="I83" s="158"/>
      <c r="J83" s="158"/>
    </row>
    <row r="84" spans="1:10" ht="15.75">
      <c r="A84" s="158"/>
      <c r="B84" s="257"/>
      <c r="C84" s="250" t="s">
        <v>245</v>
      </c>
      <c r="D84" s="257"/>
      <c r="E84" s="251" t="s">
        <v>60</v>
      </c>
      <c r="F84" s="252" t="e">
        <f>B84/D84</f>
        <v>#DIV/0!</v>
      </c>
      <c r="G84" s="158"/>
      <c r="H84" s="158"/>
      <c r="I84" s="158"/>
      <c r="J84" s="158"/>
    </row>
    <row r="85" spans="1:10" ht="15.75">
      <c r="A85" s="158"/>
      <c r="B85" s="273"/>
      <c r="C85" s="250"/>
      <c r="D85" s="273"/>
      <c r="E85" s="251"/>
      <c r="F85" s="274"/>
      <c r="G85" s="158"/>
      <c r="H85" s="158"/>
      <c r="I85" s="158"/>
      <c r="J85" s="158"/>
    </row>
    <row r="86" spans="1:10" ht="12.75">
      <c r="A86" s="158"/>
      <c r="B86" s="247" t="s">
        <v>301</v>
      </c>
      <c r="C86" s="158"/>
      <c r="D86" s="158"/>
      <c r="E86" s="158"/>
      <c r="F86" s="158"/>
      <c r="G86" s="158"/>
      <c r="H86" s="158"/>
      <c r="I86" s="158"/>
      <c r="J86" s="158"/>
    </row>
    <row r="87" spans="1:10" ht="15">
      <c r="A87" s="158"/>
      <c r="B87" s="271" t="s">
        <v>295</v>
      </c>
      <c r="C87" s="265" t="s">
        <v>296</v>
      </c>
      <c r="D87" s="226"/>
      <c r="E87" s="226"/>
      <c r="F87" s="158"/>
      <c r="G87" s="158"/>
      <c r="H87" s="158"/>
      <c r="I87" s="158"/>
      <c r="J87" s="158"/>
    </row>
    <row r="88" spans="1:10" ht="15">
      <c r="A88" s="158"/>
      <c r="B88" s="272"/>
      <c r="C88" s="248" t="s">
        <v>297</v>
      </c>
      <c r="D88" s="158"/>
      <c r="E88" s="158"/>
      <c r="F88" s="158"/>
      <c r="G88" s="158"/>
      <c r="H88" s="158"/>
      <c r="I88" s="158"/>
      <c r="J88" s="158"/>
    </row>
    <row r="89" spans="1:10" ht="15.75">
      <c r="A89" s="158"/>
      <c r="B89" s="257"/>
      <c r="C89" s="250" t="s">
        <v>245</v>
      </c>
      <c r="D89" s="257"/>
      <c r="E89" s="251" t="s">
        <v>60</v>
      </c>
      <c r="F89" s="252" t="e">
        <f>B89/D89</f>
        <v>#DIV/0!</v>
      </c>
      <c r="G89" s="158"/>
      <c r="H89" s="158"/>
      <c r="I89" s="158"/>
      <c r="J89" s="158"/>
    </row>
  </sheetData>
  <mergeCells count="2">
    <mergeCell ref="C7:F7"/>
    <mergeCell ref="C59:F59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J22"/>
  <sheetViews>
    <sheetView workbookViewId="0" topLeftCell="A1">
      <selection activeCell="E5" sqref="E5"/>
    </sheetView>
  </sheetViews>
  <sheetFormatPr defaultColWidth="9.140625" defaultRowHeight="12.75"/>
  <cols>
    <col min="1" max="16384" width="9.140625" style="51" customWidth="1"/>
  </cols>
  <sheetData>
    <row r="1" ht="60" customHeight="1" thickBot="1"/>
    <row r="2" spans="1:10" ht="27" thickBot="1">
      <c r="A2" s="383" t="s">
        <v>113</v>
      </c>
      <c r="B2" s="384"/>
      <c r="C2" s="384"/>
      <c r="D2" s="384"/>
      <c r="E2" s="384"/>
      <c r="F2" s="384"/>
      <c r="G2" s="384"/>
      <c r="H2" s="384"/>
      <c r="I2" s="384"/>
      <c r="J2" s="385"/>
    </row>
    <row r="4" spans="5:7" ht="12.75">
      <c r="E4" s="52" t="s">
        <v>114</v>
      </c>
      <c r="F4" s="380">
        <f>ROI!C14</f>
        <v>0</v>
      </c>
      <c r="G4" s="382">
        <f>ROI!C14</f>
        <v>0</v>
      </c>
    </row>
    <row r="6" spans="4:10" ht="12.75">
      <c r="D6" s="53" t="s">
        <v>115</v>
      </c>
      <c r="E6" s="53"/>
      <c r="F6" s="53"/>
      <c r="G6" s="53"/>
      <c r="H6" s="53" t="s">
        <v>116</v>
      </c>
      <c r="J6" s="381">
        <f>ROI!I26</f>
        <v>0</v>
      </c>
    </row>
    <row r="7" spans="4:10" ht="12.75">
      <c r="D7" s="53" t="s">
        <v>116</v>
      </c>
      <c r="E7" s="53"/>
      <c r="F7" s="54" t="e">
        <f>ROI!I28+ROI!I29</f>
        <v>#DIV/0!</v>
      </c>
      <c r="G7" s="53"/>
      <c r="H7" s="53" t="s">
        <v>117</v>
      </c>
      <c r="J7" s="55" t="s">
        <v>117</v>
      </c>
    </row>
    <row r="8" spans="4:10" ht="12.75">
      <c r="D8" s="53" t="s">
        <v>117</v>
      </c>
      <c r="E8" s="53"/>
      <c r="F8" s="53" t="s">
        <v>118</v>
      </c>
      <c r="G8" s="53"/>
      <c r="H8" s="53" t="s">
        <v>119</v>
      </c>
      <c r="J8" s="55" t="s">
        <v>120</v>
      </c>
    </row>
    <row r="9" spans="2:10" ht="12.75">
      <c r="B9" s="56"/>
      <c r="D9" s="56" t="s">
        <v>120</v>
      </c>
      <c r="E9" s="56"/>
      <c r="F9" s="56" t="s">
        <v>121</v>
      </c>
      <c r="G9" s="56"/>
      <c r="H9" s="56" t="s">
        <v>330</v>
      </c>
      <c r="J9" s="57" t="s">
        <v>134</v>
      </c>
    </row>
    <row r="10" spans="2:10" ht="12.75">
      <c r="B10" s="53" t="s">
        <v>122</v>
      </c>
      <c r="D10" s="58" t="e">
        <f>IF(ROI!I26="AC",ROI!E41*E26,IF(ROI!I26="HP",ROI!E41*F26,ROI!E41*G26))</f>
        <v>#DIV/0!</v>
      </c>
      <c r="F10" s="378" t="e">
        <f>D10*F7</f>
        <v>#DIV/0!</v>
      </c>
      <c r="H10" s="59" t="e">
        <f>D10-F10</f>
        <v>#DIV/0!</v>
      </c>
      <c r="J10" s="299" t="str">
        <f>IF(ROI!I26="AC",E26,IF(ROI!I26="HP",F26,IF(ROI!I26="REF",G26,"ERROR")))</f>
        <v>ERROR</v>
      </c>
    </row>
    <row r="11" spans="2:10" ht="12.75">
      <c r="B11" s="53" t="s">
        <v>123</v>
      </c>
      <c r="D11" s="58" t="e">
        <f>IF(ROI!I26="AC",ROI!E41*E27,IF(ROI!I26="HP",ROI!E41*F27,ROI!E41*G27))</f>
        <v>#DIV/0!</v>
      </c>
      <c r="F11" s="377" t="e">
        <f>D11*F7</f>
        <v>#DIV/0!</v>
      </c>
      <c r="H11" s="59" t="e">
        <f>D11-F11</f>
        <v>#DIV/0!</v>
      </c>
      <c r="J11" s="54" t="str">
        <f>IF(ROI!I26="AC",E27,IF(ROI!I26="HP",F27,IF(ROI!I26="REF",G27,"ERROR")))</f>
        <v>ERROR</v>
      </c>
    </row>
    <row r="12" spans="2:10" ht="12.75">
      <c r="B12" s="53" t="s">
        <v>124</v>
      </c>
      <c r="D12" s="58" t="e">
        <f>IF(ROI!I26="AC",ROI!E41*E28,IF(ROI!I26="HP",ROI!E41*F28,ROI!E41*G28))</f>
        <v>#DIV/0!</v>
      </c>
      <c r="F12" s="377" t="e">
        <f>D12*F7</f>
        <v>#DIV/0!</v>
      </c>
      <c r="H12" s="59" t="e">
        <f aca="true" t="shared" si="0" ref="H12:H21">D12-F12</f>
        <v>#DIV/0!</v>
      </c>
      <c r="J12" s="54" t="str">
        <f>IF(ROI!I26="AC",E28,IF(ROI!I26="HP",F28,IF(ROI!I26="REF",G28,"ERROR")))</f>
        <v>ERROR</v>
      </c>
    </row>
    <row r="13" spans="2:10" ht="12.75">
      <c r="B13" s="53" t="s">
        <v>125</v>
      </c>
      <c r="D13" s="58" t="e">
        <f>IF(ROI!I26="AC",ROI!E41*E29,IF(ROI!I26="HP",ROI!E41*F29,ROI!E41*G29))</f>
        <v>#DIV/0!</v>
      </c>
      <c r="F13" s="378" t="e">
        <f>D13*F7</f>
        <v>#DIV/0!</v>
      </c>
      <c r="H13" s="59" t="e">
        <f t="shared" si="0"/>
        <v>#DIV/0!</v>
      </c>
      <c r="J13" s="54" t="str">
        <f>IF(ROI!I26="AC",E29,IF(ROI!I26="HP",F29,IF(ROI!I26="REF",G29,"ERROR")))</f>
        <v>ERROR</v>
      </c>
    </row>
    <row r="14" spans="2:10" ht="12.75">
      <c r="B14" s="53" t="s">
        <v>126</v>
      </c>
      <c r="D14" s="58" t="e">
        <f>IF(ROI!I26="AC",ROI!E41*E30,IF(ROI!I26="HP",ROI!E41*F30,ROI!E41*G30))</f>
        <v>#DIV/0!</v>
      </c>
      <c r="F14" s="378" t="e">
        <f>D14*F7</f>
        <v>#DIV/0!</v>
      </c>
      <c r="H14" s="59" t="e">
        <f t="shared" si="0"/>
        <v>#DIV/0!</v>
      </c>
      <c r="J14" s="54" t="str">
        <f>IF(ROI!I26="AC",E30,IF(ROI!I26="HP",F30,IF(ROI!I26="REF",G30,"ERROR")))</f>
        <v>ERROR</v>
      </c>
    </row>
    <row r="15" spans="2:10" ht="12.75">
      <c r="B15" s="53" t="s">
        <v>127</v>
      </c>
      <c r="D15" s="58" t="e">
        <f>IF(ROI!I26="AC",ROI!E41*E31,IF(ROI!I26="HP",ROI!E41*F31,ROI!E41*G31))</f>
        <v>#DIV/0!</v>
      </c>
      <c r="F15" s="378" t="e">
        <f>D15/F7</f>
        <v>#DIV/0!</v>
      </c>
      <c r="H15" s="59" t="e">
        <f t="shared" si="0"/>
        <v>#DIV/0!</v>
      </c>
      <c r="J15" s="54" t="str">
        <f>IF(ROI!I26="AC",E31,IF(ROI!I26="HP",F31,IF(ROI!I26="REF",G31,"ERROR")))</f>
        <v>ERROR</v>
      </c>
    </row>
    <row r="16" spans="2:10" ht="12.75">
      <c r="B16" s="53" t="s">
        <v>128</v>
      </c>
      <c r="D16" s="58" t="e">
        <f>IF(ROI!I26="AC",ROI!E41*E32,IF(ROI!I26="HP",ROI!E41*F32,ROI!E41*G32))</f>
        <v>#DIV/0!</v>
      </c>
      <c r="F16" s="378" t="e">
        <f>D16*F7</f>
        <v>#DIV/0!</v>
      </c>
      <c r="H16" s="59" t="e">
        <f t="shared" si="0"/>
        <v>#DIV/0!</v>
      </c>
      <c r="J16" s="54" t="str">
        <f>IF(ROI!I26="AC",E32,IF(ROI!I26="HP",F32,IF(ROI!I26="REF",G32,"ERROR")))</f>
        <v>ERROR</v>
      </c>
    </row>
    <row r="17" spans="2:10" ht="12.75">
      <c r="B17" s="53" t="s">
        <v>129</v>
      </c>
      <c r="D17" s="58" t="e">
        <f>IF(ROI!I26="AC",ROI!E41*E33,IF(ROI!I26="HP",ROI!E41*F33,ROI!E41*G33))</f>
        <v>#DIV/0!</v>
      </c>
      <c r="F17" s="378" t="e">
        <f>D17*F7</f>
        <v>#DIV/0!</v>
      </c>
      <c r="H17" s="59" t="e">
        <f t="shared" si="0"/>
        <v>#DIV/0!</v>
      </c>
      <c r="J17" s="54" t="str">
        <f>IF(ROI!I26="AC",E33,IF(ROI!I26="HP",F33,IF(ROI!I26="REF",G33,"ERROR")))</f>
        <v>ERROR</v>
      </c>
    </row>
    <row r="18" spans="2:10" ht="12.75">
      <c r="B18" s="53" t="s">
        <v>130</v>
      </c>
      <c r="D18" s="58" t="e">
        <f>IF(ROI!I26="AC",ROI!E41*E34,IF(ROI!I26="HP",ROI!E41*F34,ROI!E41*G34))</f>
        <v>#DIV/0!</v>
      </c>
      <c r="F18" s="378" t="e">
        <f>D18*F7</f>
        <v>#DIV/0!</v>
      </c>
      <c r="H18" s="59" t="e">
        <f t="shared" si="0"/>
        <v>#DIV/0!</v>
      </c>
      <c r="J18" s="54" t="str">
        <f>IF(ROI!I26="AC",E34,IF(ROI!I26="HP",F34,IF(ROI!I26="REF",G34,"ERROR")))</f>
        <v>ERROR</v>
      </c>
    </row>
    <row r="19" spans="2:10" ht="12.75">
      <c r="B19" s="53" t="s">
        <v>131</v>
      </c>
      <c r="D19" s="58" t="e">
        <f>IF(ROI!I26="AC",ROI!E41*E35,IF(ROI!I26="HP",ROI!E41*F35,ROI!E41*G35))</f>
        <v>#DIV/0!</v>
      </c>
      <c r="F19" s="378" t="e">
        <f>D19*F7</f>
        <v>#DIV/0!</v>
      </c>
      <c r="H19" s="59" t="e">
        <f t="shared" si="0"/>
        <v>#DIV/0!</v>
      </c>
      <c r="J19" s="54" t="str">
        <f>IF(ROI!I26="AC",E35,IF(ROI!I26="HP",F35,IF(ROI!I26="REF",G35,"ERROR")))</f>
        <v>ERROR</v>
      </c>
    </row>
    <row r="20" spans="2:10" ht="12.75">
      <c r="B20" s="53" t="s">
        <v>132</v>
      </c>
      <c r="D20" s="58" t="e">
        <f>IF(ROI!I26="AC",ROI!E41*E36,IF(ROI!I26="HP",ROI!E41*F36,ROI!E41*G36))</f>
        <v>#DIV/0!</v>
      </c>
      <c r="F20" s="378" t="e">
        <f>D20/F7</f>
        <v>#DIV/0!</v>
      </c>
      <c r="H20" s="59" t="e">
        <f t="shared" si="0"/>
        <v>#DIV/0!</v>
      </c>
      <c r="J20" s="54" t="str">
        <f>IF(ROI!I26="AC",E36,IF(ROI!I26="HP",F36,IF(ROI!I26="REF",G36,"ERROR")))</f>
        <v>ERROR</v>
      </c>
    </row>
    <row r="21" spans="2:10" ht="12.75">
      <c r="B21" s="53" t="s">
        <v>133</v>
      </c>
      <c r="D21" s="58" t="e">
        <f>IF(ROI!I26="AC",ROI!E41*E37,IF(ROI!I26="HP",ROI!E41*F37,ROI!E41*G37))</f>
        <v>#DIV/0!</v>
      </c>
      <c r="F21" s="378" t="e">
        <f>D21*F7</f>
        <v>#DIV/0!</v>
      </c>
      <c r="H21" s="59" t="e">
        <f t="shared" si="0"/>
        <v>#DIV/0!</v>
      </c>
      <c r="J21" s="60" t="str">
        <f>IF(ROI!I26="AC",E37,IF(ROI!I26="HP",F37,IF(ROI!I26="REF",G37,"ERROR")))</f>
        <v>ERROR</v>
      </c>
    </row>
    <row r="22" spans="4:10" ht="15.75" thickBot="1">
      <c r="D22" s="379" t="e">
        <f>SUM(D10:D21)</f>
        <v>#DIV/0!</v>
      </c>
      <c r="E22" s="61"/>
      <c r="F22" s="379" t="e">
        <f>SUM(F10:F21)</f>
        <v>#DIV/0!</v>
      </c>
      <c r="G22" s="61"/>
      <c r="H22" s="379" t="e">
        <f>SUM(H10:H21)</f>
        <v>#DIV/0!</v>
      </c>
      <c r="J22" s="62">
        <f>SUM(J10:J21)</f>
        <v>0</v>
      </c>
    </row>
    <row r="23" ht="13.5" thickTop="1"/>
  </sheetData>
  <mergeCells count="1">
    <mergeCell ref="A2:J2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K25"/>
  <sheetViews>
    <sheetView tabSelected="1" workbookViewId="0" topLeftCell="A1">
      <selection activeCell="L8" sqref="L8"/>
    </sheetView>
  </sheetViews>
  <sheetFormatPr defaultColWidth="9.140625" defaultRowHeight="12.75"/>
  <cols>
    <col min="1" max="8" width="9.140625" style="51" customWidth="1"/>
    <col min="9" max="9" width="10.8515625" style="51" customWidth="1"/>
    <col min="10" max="10" width="0.5625" style="51" customWidth="1"/>
    <col min="11" max="16384" width="9.140625" style="51" customWidth="1"/>
  </cols>
  <sheetData>
    <row r="1" ht="66" customHeight="1" thickBot="1"/>
    <row r="2" spans="1:9" ht="27" thickBot="1">
      <c r="A2" s="383" t="s">
        <v>135</v>
      </c>
      <c r="B2" s="384"/>
      <c r="C2" s="384"/>
      <c r="D2" s="384"/>
      <c r="E2" s="384"/>
      <c r="F2" s="384"/>
      <c r="G2" s="384"/>
      <c r="H2" s="384"/>
      <c r="I2" s="385"/>
    </row>
    <row r="4" spans="4:5" ht="12.75">
      <c r="D4" s="52" t="s">
        <v>114</v>
      </c>
      <c r="E4" s="386">
        <f>ROI!C14</f>
        <v>0</v>
      </c>
    </row>
    <row r="6" ht="12.75">
      <c r="B6" s="51" t="s">
        <v>136</v>
      </c>
    </row>
    <row r="8" spans="4:6" ht="12.75">
      <c r="D8" s="52" t="s">
        <v>147</v>
      </c>
      <c r="F8" s="275">
        <f>ROI!I25</f>
        <v>0</v>
      </c>
    </row>
    <row r="9" spans="4:6" ht="12.75">
      <c r="D9" s="52"/>
      <c r="F9" s="58"/>
    </row>
    <row r="10" spans="4:6" ht="12.75">
      <c r="D10" s="52" t="s">
        <v>137</v>
      </c>
      <c r="F10" s="58" t="e">
        <f>ROI!I44</f>
        <v>#DIV/0!</v>
      </c>
    </row>
    <row r="11" spans="4:6" ht="12.75">
      <c r="D11" s="52" t="s">
        <v>138</v>
      </c>
      <c r="F11" s="297" t="e">
        <f>F10*1.041</f>
        <v>#DIV/0!</v>
      </c>
    </row>
    <row r="12" spans="4:6" ht="12.75">
      <c r="D12" s="52" t="s">
        <v>139</v>
      </c>
      <c r="F12" s="297" t="e">
        <f>F11*1.041</f>
        <v>#DIV/0!</v>
      </c>
    </row>
    <row r="13" spans="4:6" ht="12.75">
      <c r="D13" s="52" t="s">
        <v>140</v>
      </c>
      <c r="F13" s="297" t="e">
        <f aca="true" t="shared" si="0" ref="F13:F19">F12*1.041</f>
        <v>#DIV/0!</v>
      </c>
    </row>
    <row r="14" spans="4:6" ht="12.75">
      <c r="D14" s="52" t="s">
        <v>141</v>
      </c>
      <c r="F14" s="297" t="e">
        <f t="shared" si="0"/>
        <v>#DIV/0!</v>
      </c>
    </row>
    <row r="15" spans="4:6" ht="12.75">
      <c r="D15" s="52" t="s">
        <v>142</v>
      </c>
      <c r="F15" s="297" t="e">
        <f t="shared" si="0"/>
        <v>#DIV/0!</v>
      </c>
    </row>
    <row r="16" spans="4:6" ht="12.75">
      <c r="D16" s="52" t="s">
        <v>143</v>
      </c>
      <c r="F16" s="297" t="e">
        <f t="shared" si="0"/>
        <v>#DIV/0!</v>
      </c>
    </row>
    <row r="17" spans="4:6" ht="12.75">
      <c r="D17" s="52" t="s">
        <v>144</v>
      </c>
      <c r="F17" s="297" t="e">
        <f t="shared" si="0"/>
        <v>#DIV/0!</v>
      </c>
    </row>
    <row r="18" spans="4:6" ht="12.75">
      <c r="D18" s="52" t="s">
        <v>145</v>
      </c>
      <c r="F18" s="297" t="e">
        <f t="shared" si="0"/>
        <v>#DIV/0!</v>
      </c>
    </row>
    <row r="19" spans="4:6" ht="12.75">
      <c r="D19" s="52" t="s">
        <v>146</v>
      </c>
      <c r="F19" s="298" t="e">
        <f t="shared" si="0"/>
        <v>#DIV/0!</v>
      </c>
    </row>
    <row r="20" spans="4:6" ht="12.75">
      <c r="D20" s="276" t="s">
        <v>51</v>
      </c>
      <c r="F20" s="277" t="e">
        <f>SUM(F10:F19)</f>
        <v>#DIV/0!</v>
      </c>
    </row>
    <row r="21" spans="4:6" ht="12.75">
      <c r="D21" s="276"/>
      <c r="F21" s="278"/>
    </row>
    <row r="22" ht="13.5" thickBot="1"/>
    <row r="23" spans="1:11" ht="13.5" thickTop="1">
      <c r="A23" s="279"/>
      <c r="B23" s="387" t="s">
        <v>353</v>
      </c>
      <c r="C23" s="388"/>
      <c r="D23" s="388"/>
      <c r="E23" s="388"/>
      <c r="F23" s="388"/>
      <c r="G23" s="388"/>
      <c r="H23" s="388"/>
      <c r="I23" s="388"/>
      <c r="J23" s="388"/>
      <c r="K23" s="389"/>
    </row>
    <row r="24" spans="1:11" ht="12.75">
      <c r="A24" s="280"/>
      <c r="B24" s="390" t="s">
        <v>171</v>
      </c>
      <c r="C24" s="391"/>
      <c r="D24" s="391"/>
      <c r="E24" s="391"/>
      <c r="F24" s="391"/>
      <c r="G24" s="391"/>
      <c r="H24" s="391"/>
      <c r="I24" s="391"/>
      <c r="J24" s="391"/>
      <c r="K24" s="392"/>
    </row>
    <row r="25" spans="1:11" ht="13.5" thickBot="1">
      <c r="A25" s="280"/>
      <c r="B25" s="393" t="s">
        <v>170</v>
      </c>
      <c r="C25" s="394"/>
      <c r="D25" s="394"/>
      <c r="E25" s="394"/>
      <c r="F25" s="394"/>
      <c r="G25" s="394"/>
      <c r="H25" s="394"/>
      <c r="I25" s="394"/>
      <c r="J25" s="394"/>
      <c r="K25" s="395"/>
    </row>
    <row r="26" ht="13.5" thickTop="1"/>
  </sheetData>
  <mergeCells count="1">
    <mergeCell ref="A2:I2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Energy Design Services,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Christopher A. Stevens</dc:creator>
  <cp:keywords/>
  <dc:description/>
  <cp:lastModifiedBy>Christopher A. Stevens</cp:lastModifiedBy>
  <dcterms:created xsi:type="dcterms:W3CDTF">2008-06-07T00:45:44Z</dcterms:created>
  <dcterms:modified xsi:type="dcterms:W3CDTF">2008-06-09T08:17:35Z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